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840" windowHeight="9735"/>
  </bookViews>
  <sheets>
    <sheet name="Стационар" sheetId="13" r:id="rId1"/>
    <sheet name="стационар сопр" sheetId="12" r:id="rId2"/>
    <sheet name="полустационар сопр" sheetId="1" r:id="rId3"/>
    <sheet name="полустационар" sheetId="2" r:id="rId4"/>
  </sheets>
  <definedNames>
    <definedName name="_xlnm.Print_Area" localSheetId="2">'полустационар сопр'!$A$1:$R$27</definedName>
    <definedName name="_xlnm.Print_Area" localSheetId="1">'стационар сопр'!$A$1:$AE$29</definedName>
  </definedNames>
  <calcPr calcId="124519"/>
</workbook>
</file>

<file path=xl/calcChain.xml><?xml version="1.0" encoding="utf-8"?>
<calcChain xmlns="http://schemas.openxmlformats.org/spreadsheetml/2006/main">
  <c r="Q82" i="2"/>
  <c r="Q81"/>
  <c r="Q73"/>
  <c r="Q66"/>
  <c r="Q55"/>
  <c r="Q56"/>
  <c r="Q57"/>
  <c r="Q59"/>
  <c r="J24" i="13"/>
  <c r="K24"/>
  <c r="N11" i="2"/>
  <c r="U28" i="13" l="1"/>
  <c r="Q28" l="1"/>
  <c r="M83" l="1"/>
  <c r="M28"/>
  <c r="V31"/>
  <c r="V84"/>
  <c r="V53"/>
  <c r="V54"/>
  <c r="V56"/>
  <c r="V58"/>
  <c r="V59"/>
  <c r="V60"/>
  <c r="V61"/>
  <c r="V62"/>
  <c r="V63"/>
  <c r="V64"/>
  <c r="V65"/>
  <c r="V66"/>
  <c r="V67"/>
  <c r="V68"/>
  <c r="V70"/>
  <c r="V71"/>
  <c r="V72"/>
  <c r="V73"/>
  <c r="V74"/>
  <c r="V75"/>
  <c r="V76"/>
  <c r="V77"/>
  <c r="V78"/>
  <c r="V79"/>
  <c r="V80"/>
  <c r="V81"/>
  <c r="V82"/>
  <c r="V85"/>
  <c r="V39"/>
  <c r="V40"/>
  <c r="V41"/>
  <c r="V42"/>
  <c r="V43"/>
  <c r="V44"/>
  <c r="V45"/>
  <c r="V46"/>
  <c r="V48"/>
  <c r="V49"/>
  <c r="V35"/>
  <c r="V15"/>
  <c r="V17"/>
  <c r="V18"/>
  <c r="V19"/>
  <c r="V20"/>
  <c r="V21"/>
  <c r="V22"/>
  <c r="V23"/>
  <c r="V25"/>
  <c r="V27"/>
  <c r="V29"/>
  <c r="V30"/>
  <c r="V32"/>
  <c r="V33"/>
  <c r="V7"/>
  <c r="V8"/>
  <c r="V11"/>
  <c r="V6"/>
  <c r="U92"/>
  <c r="M92"/>
  <c r="N92"/>
  <c r="O92"/>
  <c r="P92"/>
  <c r="Q92"/>
  <c r="R92"/>
  <c r="S92"/>
  <c r="T92"/>
  <c r="M90"/>
  <c r="M94" s="1"/>
  <c r="N90"/>
  <c r="O90"/>
  <c r="O94" s="1"/>
  <c r="P90"/>
  <c r="Q90"/>
  <c r="Q94" s="1"/>
  <c r="R90"/>
  <c r="S90"/>
  <c r="S94" s="1"/>
  <c r="T90"/>
  <c r="U90"/>
  <c r="U94" s="1"/>
  <c r="M88"/>
  <c r="N88"/>
  <c r="N94" s="1"/>
  <c r="O88"/>
  <c r="P88"/>
  <c r="P94" s="1"/>
  <c r="Q88"/>
  <c r="R88"/>
  <c r="R94" s="1"/>
  <c r="S88"/>
  <c r="T88"/>
  <c r="T94" s="1"/>
  <c r="U88"/>
  <c r="N83"/>
  <c r="O83"/>
  <c r="P83"/>
  <c r="Q83"/>
  <c r="R83"/>
  <c r="S83"/>
  <c r="T83"/>
  <c r="U83"/>
  <c r="M69"/>
  <c r="N69"/>
  <c r="O69"/>
  <c r="P69"/>
  <c r="Q69"/>
  <c r="R69"/>
  <c r="S69"/>
  <c r="T69"/>
  <c r="U69"/>
  <c r="M57"/>
  <c r="N57"/>
  <c r="O57"/>
  <c r="P57"/>
  <c r="Q57"/>
  <c r="R57"/>
  <c r="S57"/>
  <c r="T57"/>
  <c r="U57"/>
  <c r="M55"/>
  <c r="N55"/>
  <c r="O55"/>
  <c r="P55"/>
  <c r="Q55"/>
  <c r="R55"/>
  <c r="S55"/>
  <c r="T55"/>
  <c r="U55"/>
  <c r="M52"/>
  <c r="N52"/>
  <c r="O52"/>
  <c r="P52"/>
  <c r="Q52"/>
  <c r="R52"/>
  <c r="S52"/>
  <c r="T52"/>
  <c r="U52"/>
  <c r="M47"/>
  <c r="N47"/>
  <c r="O47"/>
  <c r="P47"/>
  <c r="Q47"/>
  <c r="R47"/>
  <c r="S47"/>
  <c r="T47"/>
  <c r="U47"/>
  <c r="M38"/>
  <c r="M50" s="1"/>
  <c r="N38"/>
  <c r="O38"/>
  <c r="O50" s="1"/>
  <c r="P38"/>
  <c r="Q38"/>
  <c r="Q50" s="1"/>
  <c r="R38"/>
  <c r="S38"/>
  <c r="S50" s="1"/>
  <c r="T38"/>
  <c r="U38"/>
  <c r="U50" s="1"/>
  <c r="M24"/>
  <c r="N24"/>
  <c r="O24"/>
  <c r="P24"/>
  <c r="Q24"/>
  <c r="R24"/>
  <c r="S24"/>
  <c r="T24"/>
  <c r="U24"/>
  <c r="M16"/>
  <c r="N16"/>
  <c r="O16"/>
  <c r="P16"/>
  <c r="Q16"/>
  <c r="R16"/>
  <c r="S16"/>
  <c r="T16"/>
  <c r="U16"/>
  <c r="U14"/>
  <c r="M14"/>
  <c r="N14"/>
  <c r="O14"/>
  <c r="P14"/>
  <c r="Q14"/>
  <c r="R14"/>
  <c r="S14"/>
  <c r="T14"/>
  <c r="M26"/>
  <c r="N26"/>
  <c r="O26"/>
  <c r="P26"/>
  <c r="Q26"/>
  <c r="R26"/>
  <c r="S26"/>
  <c r="T26"/>
  <c r="U26"/>
  <c r="M34"/>
  <c r="N34"/>
  <c r="O34"/>
  <c r="P34"/>
  <c r="Q34"/>
  <c r="R34"/>
  <c r="S34"/>
  <c r="T34"/>
  <c r="U34"/>
  <c r="N12"/>
  <c r="O12"/>
  <c r="P12"/>
  <c r="Q12"/>
  <c r="R12"/>
  <c r="S12"/>
  <c r="T12"/>
  <c r="U12"/>
  <c r="M12"/>
  <c r="L83" i="2"/>
  <c r="K83"/>
  <c r="J83"/>
  <c r="O28" i="13"/>
  <c r="L34"/>
  <c r="K34"/>
  <c r="L24"/>
  <c r="L26"/>
  <c r="L28"/>
  <c r="M83" i="2"/>
  <c r="M77"/>
  <c r="M79" s="1"/>
  <c r="M65"/>
  <c r="M54"/>
  <c r="M36"/>
  <c r="M45"/>
  <c r="M47" s="1"/>
  <c r="M49"/>
  <c r="M52"/>
  <c r="M32"/>
  <c r="M27"/>
  <c r="M25"/>
  <c r="M23"/>
  <c r="M15"/>
  <c r="M13"/>
  <c r="M11"/>
  <c r="V12" i="13" l="1"/>
  <c r="W6"/>
  <c r="U86"/>
  <c r="S86"/>
  <c r="O86"/>
  <c r="T50"/>
  <c r="R50"/>
  <c r="P50"/>
  <c r="N50"/>
  <c r="T86"/>
  <c r="R86"/>
  <c r="P86"/>
  <c r="N86"/>
  <c r="Q86"/>
  <c r="M86"/>
  <c r="U36"/>
  <c r="Q36"/>
  <c r="O36"/>
  <c r="O95" s="1"/>
  <c r="M36"/>
  <c r="M34" i="2"/>
  <c r="M84" s="1"/>
  <c r="K92" i="13"/>
  <c r="L92"/>
  <c r="K90"/>
  <c r="L90"/>
  <c r="K88"/>
  <c r="L88"/>
  <c r="K83"/>
  <c r="L83"/>
  <c r="K69"/>
  <c r="L69"/>
  <c r="K57"/>
  <c r="L57"/>
  <c r="K55"/>
  <c r="L55"/>
  <c r="K52"/>
  <c r="L52"/>
  <c r="K47"/>
  <c r="L47"/>
  <c r="K38"/>
  <c r="L38"/>
  <c r="K14"/>
  <c r="L14"/>
  <c r="K16"/>
  <c r="L16"/>
  <c r="L36" s="1"/>
  <c r="L12"/>
  <c r="M95" l="1"/>
  <c r="U95"/>
  <c r="Q95"/>
  <c r="K94"/>
  <c r="L86"/>
  <c r="L50"/>
  <c r="K86"/>
  <c r="L94"/>
  <c r="L95" s="1"/>
  <c r="T28"/>
  <c r="T36" s="1"/>
  <c r="T95" s="1"/>
  <c r="W78" l="1"/>
  <c r="W84"/>
  <c r="J83"/>
  <c r="V83" s="1"/>
  <c r="AC6" i="12" l="1"/>
  <c r="AD6" s="1"/>
  <c r="AC7"/>
  <c r="AD7" s="1"/>
  <c r="AC8"/>
  <c r="AD8" s="1"/>
  <c r="AC9"/>
  <c r="AD9" s="1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3"/>
  <c r="AD13" s="1"/>
  <c r="AC14"/>
  <c r="AD14" s="1"/>
  <c r="J15"/>
  <c r="K15"/>
  <c r="L15"/>
  <c r="M15"/>
  <c r="N15"/>
  <c r="O15"/>
  <c r="P15"/>
  <c r="Q15"/>
  <c r="R15"/>
  <c r="S15"/>
  <c r="T15"/>
  <c r="U15"/>
  <c r="V15"/>
  <c r="W15"/>
  <c r="X15"/>
  <c r="Y15"/>
  <c r="Z15"/>
  <c r="Z17" s="1"/>
  <c r="Z18" s="1"/>
  <c r="AA15"/>
  <c r="AB15"/>
  <c r="AC16"/>
  <c r="AD16" s="1"/>
  <c r="R17"/>
  <c r="R18" s="1"/>
  <c r="AA17" l="1"/>
  <c r="AA18" s="1"/>
  <c r="Y17"/>
  <c r="Y18" s="1"/>
  <c r="W17"/>
  <c r="W18" s="1"/>
  <c r="U17"/>
  <c r="U18" s="1"/>
  <c r="S17"/>
  <c r="S18" s="1"/>
  <c r="Q17"/>
  <c r="Q18" s="1"/>
  <c r="K17"/>
  <c r="K18" s="1"/>
  <c r="AB17"/>
  <c r="AB18" s="1"/>
  <c r="X17"/>
  <c r="X18" s="1"/>
  <c r="V17"/>
  <c r="V18" s="1"/>
  <c r="T17"/>
  <c r="T18" s="1"/>
  <c r="P17"/>
  <c r="P18" s="1"/>
  <c r="N17"/>
  <c r="N18" s="1"/>
  <c r="L17"/>
  <c r="L18" s="1"/>
  <c r="O17"/>
  <c r="M17"/>
  <c r="M18" s="1"/>
  <c r="O18"/>
  <c r="AC12"/>
  <c r="AD12" s="1"/>
  <c r="AC15"/>
  <c r="AD15" s="1"/>
  <c r="AD10"/>
  <c r="J17"/>
  <c r="J18" s="1"/>
  <c r="AC10"/>
  <c r="AD17" l="1"/>
  <c r="AD18" s="1"/>
  <c r="AC17"/>
  <c r="AC18" s="1"/>
  <c r="O14" i="1" l="1"/>
  <c r="O11"/>
  <c r="O9"/>
  <c r="O16" l="1"/>
  <c r="O17" s="1"/>
  <c r="J92" i="13" l="1"/>
  <c r="V92" s="1"/>
  <c r="J90"/>
  <c r="V90" s="1"/>
  <c r="J88"/>
  <c r="V88" s="1"/>
  <c r="W85"/>
  <c r="W82"/>
  <c r="W81"/>
  <c r="W80"/>
  <c r="W79"/>
  <c r="W77"/>
  <c r="W76"/>
  <c r="W75"/>
  <c r="W74"/>
  <c r="W73"/>
  <c r="W72"/>
  <c r="W71"/>
  <c r="W70"/>
  <c r="J69"/>
  <c r="V69" s="1"/>
  <c r="W68"/>
  <c r="W67"/>
  <c r="W66"/>
  <c r="W65"/>
  <c r="W64"/>
  <c r="W63"/>
  <c r="W62"/>
  <c r="W61"/>
  <c r="W60"/>
  <c r="W59"/>
  <c r="W58"/>
  <c r="J57"/>
  <c r="V57" s="1"/>
  <c r="W56"/>
  <c r="J55"/>
  <c r="V55" s="1"/>
  <c r="J52"/>
  <c r="V52" s="1"/>
  <c r="W49"/>
  <c r="W48"/>
  <c r="J47"/>
  <c r="V47" s="1"/>
  <c r="W46"/>
  <c r="W45"/>
  <c r="W44"/>
  <c r="W43"/>
  <c r="W42"/>
  <c r="W41"/>
  <c r="W40"/>
  <c r="W39"/>
  <c r="J38"/>
  <c r="V38" s="1"/>
  <c r="W35"/>
  <c r="J34"/>
  <c r="V34" s="1"/>
  <c r="W33"/>
  <c r="W32"/>
  <c r="W30"/>
  <c r="W29"/>
  <c r="S28"/>
  <c r="S36" s="1"/>
  <c r="S95" s="1"/>
  <c r="R28"/>
  <c r="R36" s="1"/>
  <c r="R95" s="1"/>
  <c r="P28"/>
  <c r="P36" s="1"/>
  <c r="P95" s="1"/>
  <c r="N28"/>
  <c r="N36" s="1"/>
  <c r="N95" s="1"/>
  <c r="K28"/>
  <c r="J28"/>
  <c r="W27"/>
  <c r="K26"/>
  <c r="J26"/>
  <c r="W25"/>
  <c r="V24"/>
  <c r="W23"/>
  <c r="W22"/>
  <c r="W21"/>
  <c r="W20"/>
  <c r="W19"/>
  <c r="W18"/>
  <c r="W17"/>
  <c r="J16"/>
  <c r="V16" s="1"/>
  <c r="W15"/>
  <c r="J14"/>
  <c r="V14" s="1"/>
  <c r="K12"/>
  <c r="J12"/>
  <c r="W11"/>
  <c r="W10"/>
  <c r="W9"/>
  <c r="W8"/>
  <c r="W7"/>
  <c r="K14" i="1"/>
  <c r="L14"/>
  <c r="M14"/>
  <c r="N14"/>
  <c r="J14"/>
  <c r="P15"/>
  <c r="Q15" s="1"/>
  <c r="P7"/>
  <c r="P8"/>
  <c r="P6"/>
  <c r="Q6" s="1"/>
  <c r="V86" i="13" l="1"/>
  <c r="V94"/>
  <c r="V26"/>
  <c r="W26" s="1"/>
  <c r="V28"/>
  <c r="W28" s="1"/>
  <c r="V50"/>
  <c r="K36"/>
  <c r="K50"/>
  <c r="W52"/>
  <c r="W55"/>
  <c r="W92"/>
  <c r="W90"/>
  <c r="W24"/>
  <c r="W16"/>
  <c r="W14"/>
  <c r="W47"/>
  <c r="P14" i="1"/>
  <c r="W57" i="13"/>
  <c r="J50"/>
  <c r="W69"/>
  <c r="J94"/>
  <c r="W12"/>
  <c r="J36"/>
  <c r="J86"/>
  <c r="V36" l="1"/>
  <c r="V95" s="1"/>
  <c r="Q14" i="1"/>
  <c r="W38" i="13"/>
  <c r="W50" s="1"/>
  <c r="K95"/>
  <c r="W83"/>
  <c r="W86" s="1"/>
  <c r="J95"/>
  <c r="W34"/>
  <c r="W36" s="1"/>
  <c r="W88"/>
  <c r="W94" s="1"/>
  <c r="P83" i="2"/>
  <c r="O83"/>
  <c r="N83"/>
  <c r="R82"/>
  <c r="R81"/>
  <c r="Q78"/>
  <c r="R78" s="1"/>
  <c r="P77"/>
  <c r="O77"/>
  <c r="N77"/>
  <c r="L77"/>
  <c r="K77"/>
  <c r="J77"/>
  <c r="Q76"/>
  <c r="R76" s="1"/>
  <c r="Q75"/>
  <c r="R75" s="1"/>
  <c r="Q74"/>
  <c r="R74" s="1"/>
  <c r="R73"/>
  <c r="Q72"/>
  <c r="R72" s="1"/>
  <c r="Q71"/>
  <c r="R71" s="1"/>
  <c r="Q70"/>
  <c r="R70" s="1"/>
  <c r="Q69"/>
  <c r="R69" s="1"/>
  <c r="Q68"/>
  <c r="R68" s="1"/>
  <c r="Q67"/>
  <c r="R67" s="1"/>
  <c r="R66"/>
  <c r="P65"/>
  <c r="O65"/>
  <c r="N65"/>
  <c r="L65"/>
  <c r="K65"/>
  <c r="J65"/>
  <c r="Q64"/>
  <c r="R64" s="1"/>
  <c r="Q63"/>
  <c r="R63" s="1"/>
  <c r="Q62"/>
  <c r="R62" s="1"/>
  <c r="Q61"/>
  <c r="R61" s="1"/>
  <c r="Q60"/>
  <c r="R60" s="1"/>
  <c r="R59"/>
  <c r="Q58"/>
  <c r="R58" s="1"/>
  <c r="R57"/>
  <c r="R56"/>
  <c r="R55"/>
  <c r="P54"/>
  <c r="O54"/>
  <c r="N54"/>
  <c r="L54"/>
  <c r="K54"/>
  <c r="J54"/>
  <c r="R53"/>
  <c r="P52"/>
  <c r="O52"/>
  <c r="N52"/>
  <c r="L52"/>
  <c r="K52"/>
  <c r="J52"/>
  <c r="Q51"/>
  <c r="R51" s="1"/>
  <c r="Q50"/>
  <c r="R50" s="1"/>
  <c r="P49"/>
  <c r="O49"/>
  <c r="N49"/>
  <c r="L49"/>
  <c r="K49"/>
  <c r="J49"/>
  <c r="Q46"/>
  <c r="R46" s="1"/>
  <c r="P45"/>
  <c r="O45"/>
  <c r="N45"/>
  <c r="L45"/>
  <c r="K45"/>
  <c r="J45"/>
  <c r="Q44"/>
  <c r="R44" s="1"/>
  <c r="Q43"/>
  <c r="R43" s="1"/>
  <c r="Q42"/>
  <c r="R42" s="1"/>
  <c r="Q41"/>
  <c r="R41" s="1"/>
  <c r="Q40"/>
  <c r="R40" s="1"/>
  <c r="Q39"/>
  <c r="R39" s="1"/>
  <c r="Q38"/>
  <c r="R38" s="1"/>
  <c r="Q37"/>
  <c r="R37" s="1"/>
  <c r="P36"/>
  <c r="O36"/>
  <c r="N36"/>
  <c r="L36"/>
  <c r="K36"/>
  <c r="J36"/>
  <c r="Q33"/>
  <c r="R33" s="1"/>
  <c r="P32"/>
  <c r="O32"/>
  <c r="N32"/>
  <c r="L32"/>
  <c r="K32"/>
  <c r="J32"/>
  <c r="Q31"/>
  <c r="R31" s="1"/>
  <c r="Q30"/>
  <c r="R30" s="1"/>
  <c r="Q29"/>
  <c r="R29" s="1"/>
  <c r="Q28"/>
  <c r="R28" s="1"/>
  <c r="P27"/>
  <c r="O27"/>
  <c r="N27"/>
  <c r="L27"/>
  <c r="K27"/>
  <c r="J27"/>
  <c r="Q26"/>
  <c r="R26" s="1"/>
  <c r="P25"/>
  <c r="O25"/>
  <c r="N25"/>
  <c r="L25"/>
  <c r="K25"/>
  <c r="J25"/>
  <c r="Q24"/>
  <c r="R24" s="1"/>
  <c r="P23"/>
  <c r="O23"/>
  <c r="N23"/>
  <c r="L23"/>
  <c r="K23"/>
  <c r="J23"/>
  <c r="Q22"/>
  <c r="R22" s="1"/>
  <c r="Q21"/>
  <c r="R21" s="1"/>
  <c r="Q20"/>
  <c r="R20" s="1"/>
  <c r="Q19"/>
  <c r="R19" s="1"/>
  <c r="Q18"/>
  <c r="R18" s="1"/>
  <c r="Q17"/>
  <c r="R17" s="1"/>
  <c r="Q16"/>
  <c r="R16" s="1"/>
  <c r="P15"/>
  <c r="O15"/>
  <c r="N15"/>
  <c r="L15"/>
  <c r="K15"/>
  <c r="J15"/>
  <c r="Q14"/>
  <c r="R14" s="1"/>
  <c r="P13"/>
  <c r="O13"/>
  <c r="N13"/>
  <c r="L13"/>
  <c r="K13"/>
  <c r="J13"/>
  <c r="P11"/>
  <c r="O11"/>
  <c r="L11"/>
  <c r="K11"/>
  <c r="J11"/>
  <c r="Q10"/>
  <c r="R10" s="1"/>
  <c r="Q9"/>
  <c r="R9" s="1"/>
  <c r="Q8"/>
  <c r="R8" s="1"/>
  <c r="Q7"/>
  <c r="R7" s="1"/>
  <c r="N34" l="1"/>
  <c r="Q13"/>
  <c r="R13" s="1"/>
  <c r="R11"/>
  <c r="W95" i="13"/>
  <c r="J34" i="2"/>
  <c r="K47"/>
  <c r="N47"/>
  <c r="P47"/>
  <c r="J47"/>
  <c r="L47"/>
  <c r="O47"/>
  <c r="Q15"/>
  <c r="R15" s="1"/>
  <c r="Q23"/>
  <c r="R23" s="1"/>
  <c r="Q49"/>
  <c r="R49" s="1"/>
  <c r="Q52"/>
  <c r="R52" s="1"/>
  <c r="Q54"/>
  <c r="R54" s="1"/>
  <c r="Q83"/>
  <c r="Q25"/>
  <c r="R25" s="1"/>
  <c r="Q36"/>
  <c r="R36" s="1"/>
  <c r="Q45"/>
  <c r="K34"/>
  <c r="P34"/>
  <c r="K79"/>
  <c r="N79"/>
  <c r="P79"/>
  <c r="J79"/>
  <c r="L79"/>
  <c r="O79"/>
  <c r="Q27"/>
  <c r="R27" s="1"/>
  <c r="Q11"/>
  <c r="Q32"/>
  <c r="L34"/>
  <c r="O34"/>
  <c r="Q65"/>
  <c r="R65" s="1"/>
  <c r="Q77"/>
  <c r="R83"/>
  <c r="J84" l="1"/>
  <c r="P84"/>
  <c r="K84"/>
  <c r="N84"/>
  <c r="R45"/>
  <c r="R47" s="1"/>
  <c r="Q47"/>
  <c r="L84"/>
  <c r="O84"/>
  <c r="Q34"/>
  <c r="R32"/>
  <c r="R34" s="1"/>
  <c r="Q79"/>
  <c r="R77"/>
  <c r="R79" s="1"/>
  <c r="Q84" l="1"/>
  <c r="R84"/>
  <c r="J9" i="1" l="1"/>
  <c r="K11" l="1"/>
  <c r="K16" s="1"/>
  <c r="L11"/>
  <c r="L16" s="1"/>
  <c r="M11"/>
  <c r="M16" s="1"/>
  <c r="N11"/>
  <c r="N16" s="1"/>
  <c r="J11"/>
  <c r="K9"/>
  <c r="L9"/>
  <c r="M9"/>
  <c r="N9"/>
  <c r="J16" l="1"/>
  <c r="J17" s="1"/>
  <c r="N17"/>
  <c r="L17"/>
  <c r="M17"/>
  <c r="K17"/>
  <c r="P13"/>
  <c r="Q13" s="1"/>
  <c r="P12"/>
  <c r="Q12" s="1"/>
  <c r="P11"/>
  <c r="P16" s="1"/>
  <c r="Q8"/>
  <c r="Q11" l="1"/>
  <c r="Q16" s="1"/>
  <c r="Q7"/>
  <c r="Q9" s="1"/>
  <c r="P9"/>
  <c r="P17" l="1"/>
  <c r="Q17"/>
</calcChain>
</file>

<file path=xl/sharedStrings.xml><?xml version="1.0" encoding="utf-8"?>
<sst xmlns="http://schemas.openxmlformats.org/spreadsheetml/2006/main" count="308" uniqueCount="166">
  <si>
    <t>Примечание</t>
  </si>
  <si>
    <t>Тариф на услугу (руб.)</t>
  </si>
  <si>
    <t>5</t>
  </si>
  <si>
    <t>6</t>
  </si>
  <si>
    <t>Сумма (руб.)</t>
  </si>
  <si>
    <t>Социально-бытовые услуги</t>
  </si>
  <si>
    <t>Социально-медицинские услуги</t>
  </si>
  <si>
    <t>ИТОГО оказанных услуг / на сумму (руб.)</t>
  </si>
  <si>
    <t>Наименование социальных услуг (подвиды услуг)</t>
  </si>
  <si>
    <t>Общее количество оказанных социальных услуг</t>
  </si>
  <si>
    <t>Обеспечение питанием в соответствии с утвержденными нормативами</t>
  </si>
  <si>
    <t>Обеспечение мягким инвентарем (постельными принадлежностями и полотенцами) в соответствии с утвержденными нормативами</t>
  </si>
  <si>
    <t>соляная комната</t>
  </si>
  <si>
    <t>кислородный коктейль</t>
  </si>
  <si>
    <t>Оказание содействия в проведении оздоровительных мероприятий, том чиле гидрокинезотерапии</t>
  </si>
  <si>
    <t>Дата заезда:</t>
  </si>
  <si>
    <t>ИТОГО:</t>
  </si>
  <si>
    <t>20</t>
  </si>
  <si>
    <t>Обеспечение площадью жилых помещений в соответствии с утвержденными нормативами</t>
  </si>
  <si>
    <t>Предоставление помещений для отправления религиозных обрядов, учитывающих интересы верующих различных конфессий</t>
  </si>
  <si>
    <t>Предоставление транспорта для поездок к местам лечения, обучения, участия в культурно –досуговых мероприятиях и обратно лицам, имеющим по состоянию здоровья противопоказания к пользованию общественным транспортом</t>
  </si>
  <si>
    <t>Организация досуга и отдыха, в том числе обеспечение за счет средств получателя социальных услуг книгами, журналами, настольными играми</t>
  </si>
  <si>
    <t>Выполнение процедур, связанных с организацией ухода, наблюдением за состоянием здоровья получателей социальных услуг (измерение температуры тела, артериального давления, контроль за приемом лекарственных препаратов и др.)</t>
  </si>
  <si>
    <t>контроль за соблюдением назначений врача</t>
  </si>
  <si>
    <t>Оказание содействия в проведении оздоровительных мероприятий, в том числе гидрокенезотерапии, пелондотерапии</t>
  </si>
  <si>
    <t>рефлексотерапия</t>
  </si>
  <si>
    <t>массаж</t>
  </si>
  <si>
    <t>физиолечение</t>
  </si>
  <si>
    <t>гидротерапия</t>
  </si>
  <si>
    <t>консультации проведения оздоровительных мероприятий (ЛФК, тренажеры для родителей)</t>
  </si>
  <si>
    <t>Систематическое наблюдение за получателями социальных услуг в целях выявления отклонений в состоянии их здоровья</t>
  </si>
  <si>
    <t>консультация и осмотр врача, заполнение мед. реабилитационных карт, измерение температуры, артериального давления, изолятор</t>
  </si>
  <si>
    <t>Проведение мероприятий, направленных на формирование здорового образа жизни</t>
  </si>
  <si>
    <t>беседы, лекции, сан просвет работа, просмотр фильмов</t>
  </si>
  <si>
    <t>Проведение занятий по адаптивной физической культуре</t>
  </si>
  <si>
    <t>ЛФК</t>
  </si>
  <si>
    <t>имитрон</t>
  </si>
  <si>
    <t>тренажеры</t>
  </si>
  <si>
    <t>лечебные костюмы</t>
  </si>
  <si>
    <t>Консультирование по социально-медицинским вопросам, поддержание и сохранение здоровья получателей социальных услуг, проведение оздоровительных мероприятий, выявление отклонений в состоянии их здоровья</t>
  </si>
  <si>
    <t>консультации врача, разработка рекомендаций</t>
  </si>
  <si>
    <t>Социально-психологические услуги</t>
  </si>
  <si>
    <t>Социально-психологическое консультирование (в том числе по вопросам внутрисемейных отношений)</t>
  </si>
  <si>
    <t>разработка рекомендаций семьям с детьми инвалидами</t>
  </si>
  <si>
    <t>занятия с психологом</t>
  </si>
  <si>
    <t>КПР</t>
  </si>
  <si>
    <t>мозартика</t>
  </si>
  <si>
    <t>психологический кружок</t>
  </si>
  <si>
    <t>песочная терапия</t>
  </si>
  <si>
    <t>релаксациаонные игры</t>
  </si>
  <si>
    <t>Социально-психологический патронаж</t>
  </si>
  <si>
    <t>изучение и анализ жизненной ситуации, пути их решения, разработка рекомендаций</t>
  </si>
  <si>
    <t>Оказание консультационной психологической помощи анонимно (в том числе с использованием телефона доверия)</t>
  </si>
  <si>
    <t>Социально-педагогические услуги</t>
  </si>
  <si>
    <t>Обучение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за детьми-инвалидами</t>
  </si>
  <si>
    <t>формирование значимых умений и навыков (социально-бытовых и коммуникативных и др.) адаптации инвалида к существующей среде обитания. Консультации специалитса по социальной работе очные и заочные.</t>
  </si>
  <si>
    <t>консультации методиста</t>
  </si>
  <si>
    <t>Организация помощи родителям и иным законным представителям детей-инвалидов, воспитываемых дома, в обучении таких детей навыкам самообслуживания, общения, направленным на развитие личности</t>
  </si>
  <si>
    <t>СБО в игротеке</t>
  </si>
  <si>
    <t>Социально-педагогическая коррекция, включая диагностику и консультирование</t>
  </si>
  <si>
    <t>логопед</t>
  </si>
  <si>
    <t>дефектолог</t>
  </si>
  <si>
    <t>монтессори</t>
  </si>
  <si>
    <t>реабилитация руки</t>
  </si>
  <si>
    <t>су-джок</t>
  </si>
  <si>
    <t>моторика на муз инструментах</t>
  </si>
  <si>
    <t>профилактика</t>
  </si>
  <si>
    <t>воспитатели</t>
  </si>
  <si>
    <t>социальный педагог</t>
  </si>
  <si>
    <t>КСМК</t>
  </si>
  <si>
    <t>Формирование позитивных интересов (в том числе в сфере досуга)</t>
  </si>
  <si>
    <t>игротерапия</t>
  </si>
  <si>
    <t>танцетерапия</t>
  </si>
  <si>
    <t>вокалотерапия</t>
  </si>
  <si>
    <t>кинотерапия</t>
  </si>
  <si>
    <t>музыкотерапия</t>
  </si>
  <si>
    <t>клуб Подросток</t>
  </si>
  <si>
    <t>образовательная кружковая деятельность</t>
  </si>
  <si>
    <t>настольно-дидактические игры</t>
  </si>
  <si>
    <t>НСИ</t>
  </si>
  <si>
    <t>Родительская приемная "Содружество"</t>
  </si>
  <si>
    <t>клуб Надежда</t>
  </si>
  <si>
    <t>ребилитация на дому</t>
  </si>
  <si>
    <t>Организация досуга (праздники, экскурсии и другие культурные мероприятия)</t>
  </si>
  <si>
    <t>КТД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</si>
  <si>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</si>
  <si>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Обучение инвалидов (детей-инвалидов) пользованию средствами ухода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</si>
  <si>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</si>
  <si>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>Обучение навыкам поведения в быту и общественных местах</t>
  </si>
  <si>
    <t>СБО Воспитатели</t>
  </si>
  <si>
    <t>Выполнение процедур, связанных с организацией ухода, наблюдением за состоянием здоровья получателей социальных услуг</t>
  </si>
  <si>
    <t>Измерение температуры, артериального давления</t>
  </si>
  <si>
    <t>День оказания услуги / количество оказанных услуг</t>
  </si>
  <si>
    <t>лонгитюд, диагностика</t>
  </si>
  <si>
    <t xml:space="preserve">моторика на муз инструментах </t>
  </si>
  <si>
    <t xml:space="preserve">    занятия по воспитательным программам</t>
  </si>
  <si>
    <t>образовательная кружковая деятельность (доп.образование)</t>
  </si>
  <si>
    <t>Организация досуга (праздники, экскурсии и другие культурные мероприятия, дискотека)</t>
  </si>
  <si>
    <t>СБО занятия с воспитателями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</si>
  <si>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</si>
  <si>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</si>
  <si>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</si>
  <si>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</si>
  <si>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</si>
  <si>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</si>
  <si>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</si>
  <si>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</si>
  <si>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</si>
  <si>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</si>
  <si>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</si>
  <si>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</si>
  <si>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116.20</t>
  </si>
  <si>
    <t>294.73</t>
  </si>
  <si>
    <t>15.70</t>
  </si>
  <si>
    <t>493.58</t>
  </si>
  <si>
    <t>88.19</t>
  </si>
  <si>
    <t>108.57</t>
  </si>
  <si>
    <t>284.23</t>
  </si>
  <si>
    <t>81.12</t>
  </si>
  <si>
    <t>81.43</t>
  </si>
  <si>
    <t>110.65</t>
  </si>
  <si>
    <t>34.94</t>
  </si>
  <si>
    <t>157.45</t>
  </si>
  <si>
    <t>108.58</t>
  </si>
  <si>
    <t>162.98</t>
  </si>
  <si>
    <t>театротерапия</t>
  </si>
  <si>
    <t>экскурсии</t>
  </si>
  <si>
    <t xml:space="preserve">"Группа" Саяногорск 2 кв </t>
  </si>
  <si>
    <t xml:space="preserve">1 квртал </t>
  </si>
  <si>
    <t>2 квартал</t>
  </si>
  <si>
    <t xml:space="preserve">2 квартал </t>
  </si>
  <si>
    <t xml:space="preserve">1 квартал </t>
  </si>
  <si>
    <t>1 квартал</t>
  </si>
  <si>
    <t>ФИО</t>
  </si>
  <si>
    <t>подпись</t>
  </si>
  <si>
    <t>количество услуг</t>
  </si>
  <si>
    <t>1кв дети в сопр</t>
  </si>
  <si>
    <t>3 кв. дети в сопр</t>
  </si>
  <si>
    <t>2 кв. дети в сопр</t>
  </si>
  <si>
    <t>"Группа"   Майна       2 кв</t>
  </si>
  <si>
    <t>"Группа"   Майна       3 кв</t>
  </si>
  <si>
    <t>"Группа" Майна          1 кв</t>
  </si>
  <si>
    <t xml:space="preserve">"Группа" Саяногорск  1 кв. </t>
  </si>
  <si>
    <t xml:space="preserve">"Группа" Саяногорск  3 кв. </t>
  </si>
  <si>
    <t>3 квартал</t>
  </si>
  <si>
    <t>в сопровождении</t>
  </si>
  <si>
    <t>группа</t>
  </si>
  <si>
    <t>исполнитель   Куценко Е. В.</t>
  </si>
  <si>
    <t>исполнитель  Куценко Е. В.</t>
  </si>
  <si>
    <t>4 квартал</t>
  </si>
  <si>
    <t>исполнитель Куценко Е. В.</t>
  </si>
  <si>
    <r>
      <t xml:space="preserve">И. о. директора  ГБУ РХ "Саяногорский реабилитационный центр для детей            </t>
    </r>
    <r>
      <rPr>
        <u/>
        <sz val="12"/>
        <color theme="1"/>
        <rFont val="Times New Roman"/>
        <family val="1"/>
        <charset val="204"/>
      </rPr>
      <t xml:space="preserve">                                            </t>
    </r>
  </si>
  <si>
    <t>Юрковец Е. Т.</t>
  </si>
  <si>
    <r>
      <t xml:space="preserve">И. о. директора  ГБУ РХ "Саяногорский реабилитационный центр для детей            </t>
    </r>
    <r>
      <rPr>
        <u/>
        <sz val="12"/>
        <color theme="1"/>
        <rFont val="Times New Roman"/>
        <family val="1"/>
        <charset val="204"/>
      </rPr>
      <t xml:space="preserve">                                         </t>
    </r>
  </si>
  <si>
    <t xml:space="preserve">    Юрковец Е. Т.</t>
  </si>
  <si>
    <r>
      <t xml:space="preserve">И. о. директора ГБУ РХ "Саяногорский реабилитационный центр для детей            </t>
    </r>
    <r>
      <rPr>
        <u/>
        <sz val="12"/>
        <color theme="1"/>
        <rFont val="Times New Roman"/>
        <family val="1"/>
        <charset val="204"/>
      </rPr>
      <t xml:space="preserve">                                           </t>
    </r>
  </si>
  <si>
    <t>Систематическое наблюдение  за получателями социальных услуг в целях выявления отклонений в состоянии их здоровья</t>
  </si>
  <si>
    <r>
      <t xml:space="preserve">И. о. директора  ГБУ РХ "Саяногорский реабилитационный центр для детей            </t>
    </r>
    <r>
      <rPr>
        <u/>
        <sz val="12"/>
        <color theme="1"/>
        <rFont val="Times New Roman"/>
        <family val="1"/>
        <charset val="204"/>
      </rPr>
      <t xml:space="preserve">                                           </t>
    </r>
  </si>
  <si>
    <r>
      <t xml:space="preserve">Отчет за год  2023 года оказанных социальных услуг сопровождающим по направлению                                                                                            "Ребенок в сопровождении" в стационарной  форме </t>
    </r>
    <r>
      <rPr>
        <sz val="12"/>
        <color theme="1"/>
        <rFont val="Times New Roman"/>
        <family val="1"/>
        <charset val="204"/>
      </rPr>
      <t>социального обслуживания гражданам, 
признанных нуждающимися в социальном обслуживании, в пределах норм, установленных стандартом социальных услуг</t>
    </r>
    <r>
      <rPr>
        <b/>
        <sz val="12"/>
        <color theme="1"/>
        <rFont val="Times New Roman"/>
        <family val="1"/>
        <charset val="204"/>
      </rPr>
      <t xml:space="preserve">
</t>
    </r>
  </si>
  <si>
    <r>
      <rPr>
        <b/>
        <sz val="12"/>
        <color theme="1"/>
        <rFont val="Times New Roman"/>
        <family val="1"/>
        <charset val="204"/>
      </rPr>
      <t xml:space="preserve">ОТЧЕТ за год  2023 года оказанных социальных услуг детям по направлению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"Дети в сопровождении", "Группа"  в стационарной  форме социального обслуживания гражданам, 
признанных нуждающимися в социальном обслуживании, в пределах норм, установленных стандартом социальных услуг</t>
    </r>
  </si>
  <si>
    <t>4 кв. дети в сопр</t>
  </si>
  <si>
    <t xml:space="preserve">"Группа" Саяногорск  4 кв. </t>
  </si>
  <si>
    <t xml:space="preserve">    мотомед</t>
  </si>
  <si>
    <t>"Группа" Майна      4 кв</t>
  </si>
  <si>
    <r>
      <t xml:space="preserve">ОТЧЕТ за год  2023 год оказанных социальных услуг детям в полустационарной  форме </t>
    </r>
    <r>
      <rPr>
        <sz val="12"/>
        <color theme="1"/>
        <rFont val="Times New Roman"/>
        <family val="1"/>
        <charset val="204"/>
      </rPr>
      <t>социального обслуживания гражданам, 
признанных нуждающимися в социальном обслуживании, в пределах норм, установленных стандартом социальных услуг</t>
    </r>
  </si>
  <si>
    <t xml:space="preserve">ОТЧЕТ за год 2023 года  оказанных социальных услуг сопровождающим по направлению                                                                                                                       "Ребенок в сопровождении"  в  полустационарной  форме   гражданам, 
признанных нуждающимися в социальном обслуживании, в пределах норм, установленных стандартом социальных услуг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</si>
</sst>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3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2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0" borderId="0" xfId="0" applyFont="1" applyProtection="1">
      <protection hidden="1"/>
    </xf>
    <xf numFmtId="2" fontId="1" fillId="0" borderId="0" xfId="0" applyNumberFormat="1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2" fontId="1" fillId="0" borderId="0" xfId="0" applyNumberFormat="1" applyFont="1" applyAlignment="1" applyProtection="1">
      <alignment horizontal="center" vertical="top"/>
      <protection hidden="1"/>
    </xf>
    <xf numFmtId="0" fontId="1" fillId="0" borderId="0" xfId="0" applyFont="1" applyBorder="1" applyProtection="1">
      <protection hidden="1"/>
    </xf>
    <xf numFmtId="49" fontId="1" fillId="0" borderId="0" xfId="0" applyNumberFormat="1" applyFont="1" applyAlignment="1" applyProtection="1">
      <alignment vertical="top" shrinkToFit="1"/>
      <protection hidden="1"/>
    </xf>
    <xf numFmtId="49" fontId="1" fillId="0" borderId="0" xfId="0" applyNumberFormat="1" applyFont="1" applyBorder="1" applyAlignment="1" applyProtection="1">
      <alignment vertical="top" shrinkToFit="1"/>
      <protection hidden="1"/>
    </xf>
    <xf numFmtId="49" fontId="2" fillId="0" borderId="0" xfId="0" applyNumberFormat="1" applyFont="1" applyFill="1" applyBorder="1" applyAlignment="1" applyProtection="1">
      <alignment vertical="top" wrapText="1" shrinkToFit="1"/>
      <protection hidden="1"/>
    </xf>
    <xf numFmtId="0" fontId="1" fillId="0" borderId="1" xfId="0" applyNumberFormat="1" applyFont="1" applyBorder="1" applyAlignment="1" applyProtection="1">
      <alignment horizontal="center" vertical="top" wrapText="1" shrinkToFit="1"/>
      <protection hidden="1"/>
    </xf>
    <xf numFmtId="49" fontId="1" fillId="0" borderId="0" xfId="0" applyNumberFormat="1" applyFont="1" applyBorder="1" applyAlignment="1" applyProtection="1">
      <alignment vertical="top" wrapText="1" shrinkToFit="1"/>
      <protection hidden="1"/>
    </xf>
    <xf numFmtId="0" fontId="2" fillId="0" borderId="0" xfId="0" applyFont="1" applyProtection="1">
      <protection hidden="1"/>
    </xf>
    <xf numFmtId="0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NumberFormat="1" applyFont="1" applyFill="1" applyBorder="1" applyAlignment="1" applyProtection="1">
      <alignment vertical="top" wrapText="1" shrinkToFit="1"/>
      <protection hidden="1"/>
    </xf>
    <xf numFmtId="0" fontId="1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1" fillId="3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3" borderId="1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0" xfId="0" applyFont="1" applyFill="1" applyProtection="1">
      <protection hidden="1"/>
    </xf>
    <xf numFmtId="0" fontId="1" fillId="0" borderId="1" xfId="0" applyNumberFormat="1" applyFont="1" applyBorder="1" applyAlignment="1" applyProtection="1">
      <alignment horizontal="center" vertical="top" shrinkToFit="1"/>
      <protection hidden="1"/>
    </xf>
    <xf numFmtId="2" fontId="1" fillId="0" borderId="0" xfId="0" applyNumberFormat="1" applyFont="1" applyBorder="1" applyAlignment="1" applyProtection="1">
      <alignment vertical="top"/>
      <protection hidden="1"/>
    </xf>
    <xf numFmtId="0" fontId="1" fillId="0" borderId="0" xfId="0" applyFont="1" applyBorder="1" applyAlignment="1" applyProtection="1">
      <alignment vertical="top"/>
      <protection hidden="1"/>
    </xf>
    <xf numFmtId="2" fontId="1" fillId="0" borderId="0" xfId="0" applyNumberFormat="1" applyFont="1" applyBorder="1" applyAlignment="1" applyProtection="1">
      <alignment horizontal="center" vertical="top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Protection="1">
      <protection hidden="1"/>
    </xf>
    <xf numFmtId="49" fontId="3" fillId="0" borderId="0" xfId="0" applyNumberFormat="1" applyFont="1" applyBorder="1" applyAlignment="1" applyProtection="1">
      <alignment vertical="top" wrapText="1" shrinkToFit="1"/>
      <protection hidden="1"/>
    </xf>
    <xf numFmtId="2" fontId="3" fillId="0" borderId="0" xfId="0" applyNumberFormat="1" applyFont="1" applyBorder="1" applyAlignment="1" applyProtection="1">
      <alignment vertical="top" wrapText="1" shrinkToFit="1"/>
      <protection hidden="1"/>
    </xf>
    <xf numFmtId="2" fontId="1" fillId="0" borderId="0" xfId="0" applyNumberFormat="1" applyFont="1" applyBorder="1" applyAlignment="1" applyProtection="1">
      <alignment horizontal="center" vertical="top" shrinkToFit="1"/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Protection="1">
      <protection hidden="1"/>
    </xf>
    <xf numFmtId="49" fontId="6" fillId="0" borderId="0" xfId="0" applyNumberFormat="1" applyFont="1" applyBorder="1" applyAlignment="1" applyProtection="1">
      <alignment vertical="top"/>
      <protection hidden="1"/>
    </xf>
    <xf numFmtId="2" fontId="6" fillId="0" borderId="0" xfId="0" applyNumberFormat="1" applyFont="1" applyBorder="1" applyAlignment="1" applyProtection="1">
      <alignment horizontal="center" vertical="top"/>
      <protection hidden="1"/>
    </xf>
    <xf numFmtId="2" fontId="5" fillId="0" borderId="0" xfId="0" applyNumberFormat="1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49" fontId="3" fillId="0" borderId="0" xfId="0" applyNumberFormat="1" applyFont="1" applyBorder="1" applyAlignment="1" applyProtection="1">
      <alignment vertical="top" shrinkToFit="1"/>
      <protection hidden="1"/>
    </xf>
    <xf numFmtId="2" fontId="3" fillId="0" borderId="0" xfId="0" applyNumberFormat="1" applyFont="1" applyBorder="1" applyAlignment="1" applyProtection="1">
      <alignment vertical="top" shrinkToFit="1"/>
      <protection hidden="1"/>
    </xf>
    <xf numFmtId="2" fontId="1" fillId="0" borderId="0" xfId="0" applyNumberFormat="1" applyFont="1" applyBorder="1" applyAlignment="1" applyProtection="1">
      <alignment vertical="top" shrinkToFit="1"/>
      <protection hidden="1"/>
    </xf>
    <xf numFmtId="49" fontId="1" fillId="0" borderId="0" xfId="0" applyNumberFormat="1" applyFont="1" applyBorder="1" applyAlignment="1" applyProtection="1">
      <alignment horizontal="center" vertical="top" shrinkToFit="1"/>
      <protection hidden="1"/>
    </xf>
    <xf numFmtId="49" fontId="5" fillId="0" borderId="0" xfId="0" applyNumberFormat="1" applyFont="1" applyBorder="1" applyAlignment="1" applyProtection="1">
      <alignment vertical="top" shrinkToFit="1"/>
      <protection hidden="1"/>
    </xf>
    <xf numFmtId="49" fontId="6" fillId="0" borderId="0" xfId="0" applyNumberFormat="1" applyFont="1" applyBorder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49" fontId="4" fillId="0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3" borderId="1" xfId="0" applyNumberFormat="1" applyFont="1" applyFill="1" applyBorder="1" applyAlignment="1" applyProtection="1">
      <alignment horizontal="center" vertical="top" shrinkToFit="1"/>
      <protection hidden="1"/>
    </xf>
    <xf numFmtId="49" fontId="4" fillId="0" borderId="3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Border="1" applyAlignment="1" applyProtection="1">
      <alignment horizontal="center" vertical="top" shrinkToFit="1"/>
      <protection hidden="1"/>
    </xf>
    <xf numFmtId="0" fontId="1" fillId="0" borderId="1" xfId="0" applyNumberFormat="1" applyFont="1" applyBorder="1" applyAlignment="1" applyProtection="1">
      <alignment horizontal="center" vertical="top" wrapText="1" shrinkToFit="1"/>
      <protection hidden="1"/>
    </xf>
    <xf numFmtId="0" fontId="1" fillId="3" borderId="1" xfId="0" applyNumberFormat="1" applyFont="1" applyFill="1" applyBorder="1" applyAlignment="1" applyProtection="1">
      <alignment horizontal="left" vertical="center" wrapText="1" shrinkToFit="1"/>
      <protection hidden="1"/>
    </xf>
    <xf numFmtId="49" fontId="4" fillId="3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3" borderId="4" xfId="0" applyNumberFormat="1" applyFont="1" applyFill="1" applyBorder="1" applyAlignment="1" applyProtection="1">
      <alignment vertical="top" wrapText="1" shrinkToFit="1"/>
      <protection hidden="1"/>
    </xf>
    <xf numFmtId="49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1" fillId="3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1" fillId="0" borderId="0" xfId="0" applyFont="1" applyAlignment="1" applyProtection="1">
      <alignment vertical="top"/>
      <protection hidden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NumberFormat="1" applyFont="1" applyFill="1" applyBorder="1" applyAlignment="1" applyProtection="1">
      <alignment horizontal="center" vertical="top" wrapText="1" shrinkToFit="1"/>
      <protection locked="0"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NumberFormat="1" applyFont="1" applyFill="1" applyBorder="1" applyAlignment="1" applyProtection="1">
      <alignment horizontal="center" vertical="top" wrapText="1" shrinkToFit="1"/>
      <protection locked="0" hidden="1"/>
    </xf>
    <xf numFmtId="0" fontId="1" fillId="2" borderId="14" xfId="0" applyNumberFormat="1" applyFont="1" applyFill="1" applyBorder="1" applyAlignment="1" applyProtection="1">
      <alignment horizontal="center" vertical="top" wrapText="1" shrinkToFit="1"/>
      <protection hidden="1"/>
    </xf>
    <xf numFmtId="0" fontId="5" fillId="0" borderId="0" xfId="0" applyFont="1" applyBorder="1" applyProtection="1">
      <protection hidden="1"/>
    </xf>
    <xf numFmtId="2" fontId="5" fillId="0" borderId="0" xfId="0" applyNumberFormat="1" applyFont="1" applyBorder="1" applyAlignment="1" applyProtection="1">
      <alignment vertical="top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1" fillId="3" borderId="1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0" borderId="1" xfId="0" applyNumberFormat="1" applyFont="1" applyBorder="1" applyAlignment="1" applyProtection="1">
      <alignment horizontal="center" vertical="top" wrapText="1" shrinkToFit="1"/>
      <protection hidden="1"/>
    </xf>
    <xf numFmtId="0" fontId="1" fillId="3" borderId="1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0" borderId="1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Border="1" applyAlignment="1" applyProtection="1">
      <alignment horizontal="center" vertical="top" wrapText="1" shrinkToFit="1"/>
      <protection hidden="1"/>
    </xf>
    <xf numFmtId="0" fontId="2" fillId="0" borderId="0" xfId="0" applyNumberFormat="1" applyFont="1" applyBorder="1" applyAlignment="1" applyProtection="1">
      <alignment horizontal="left" vertical="center" wrapText="1" shrinkToFit="1"/>
      <protection hidden="1"/>
    </xf>
    <xf numFmtId="0" fontId="1" fillId="0" borderId="0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0" xfId="0" applyNumberFormat="1" applyFont="1" applyBorder="1" applyAlignment="1" applyProtection="1">
      <alignment horizontal="center" vertical="top" shrinkToFit="1"/>
      <protection hidden="1"/>
    </xf>
    <xf numFmtId="0" fontId="1" fillId="0" borderId="1" xfId="0" applyNumberFormat="1" applyFont="1" applyBorder="1" applyAlignment="1" applyProtection="1">
      <alignment horizontal="center" vertical="top" wrapText="1" shrinkToFit="1"/>
      <protection hidden="1"/>
    </xf>
    <xf numFmtId="0" fontId="1" fillId="3" borderId="1" xfId="0" applyNumberFormat="1" applyFont="1" applyFill="1" applyBorder="1" applyAlignment="1" applyProtection="1">
      <alignment horizontal="left" vertical="center" wrapText="1" shrinkToFit="1"/>
      <protection hidden="1"/>
    </xf>
    <xf numFmtId="0" fontId="10" fillId="0" borderId="2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2" borderId="4" xfId="0" applyNumberFormat="1" applyFont="1" applyFill="1" applyBorder="1" applyAlignment="1" applyProtection="1">
      <alignment horizontal="left" vertical="top" wrapText="1" indent="2" shrinkToFit="1"/>
      <protection hidden="1"/>
    </xf>
    <xf numFmtId="0" fontId="1" fillId="2" borderId="5" xfId="0" applyNumberFormat="1" applyFont="1" applyFill="1" applyBorder="1" applyAlignment="1" applyProtection="1">
      <alignment horizontal="left" vertical="top" wrapText="1" indent="2" shrinkToFit="1"/>
      <protection hidden="1"/>
    </xf>
    <xf numFmtId="0" fontId="1" fillId="2" borderId="6" xfId="0" applyNumberFormat="1" applyFont="1" applyFill="1" applyBorder="1" applyAlignment="1" applyProtection="1">
      <alignment horizontal="left" vertical="top" wrapText="1" indent="2" shrinkToFit="1"/>
      <protection hidden="1"/>
    </xf>
    <xf numFmtId="0" fontId="7" fillId="2" borderId="4" xfId="0" applyNumberFormat="1" applyFont="1" applyFill="1" applyBorder="1" applyAlignment="1" applyProtection="1">
      <alignment horizontal="left" vertical="center" wrapText="1" indent="2"/>
      <protection hidden="1"/>
    </xf>
    <xf numFmtId="0" fontId="7" fillId="2" borderId="5" xfId="0" applyNumberFormat="1" applyFont="1" applyFill="1" applyBorder="1" applyAlignment="1" applyProtection="1">
      <alignment horizontal="left" vertical="center" wrapText="1" indent="2"/>
      <protection hidden="1"/>
    </xf>
    <xf numFmtId="0" fontId="7" fillId="2" borderId="6" xfId="0" applyNumberFormat="1" applyFont="1" applyFill="1" applyBorder="1" applyAlignment="1" applyProtection="1">
      <alignment horizontal="left" vertical="center" wrapText="1" indent="2"/>
      <protection hidden="1"/>
    </xf>
    <xf numFmtId="0" fontId="7" fillId="2" borderId="4" xfId="0" applyNumberFormat="1" applyFont="1" applyFill="1" applyBorder="1" applyAlignment="1" applyProtection="1">
      <alignment horizontal="left" vertical="center" wrapText="1"/>
      <protection hidden="1"/>
    </xf>
    <xf numFmtId="0" fontId="7" fillId="2" borderId="5" xfId="0" applyNumberFormat="1" applyFont="1" applyFill="1" applyBorder="1" applyAlignment="1" applyProtection="1">
      <alignment horizontal="left" vertical="center" wrapText="1"/>
      <protection hidden="1"/>
    </xf>
    <xf numFmtId="0" fontId="7" fillId="2" borderId="6" xfId="0" applyNumberFormat="1" applyFont="1" applyFill="1" applyBorder="1" applyAlignment="1" applyProtection="1">
      <alignment horizontal="left" vertical="center" wrapText="1"/>
      <protection hidden="1"/>
    </xf>
    <xf numFmtId="0" fontId="1" fillId="3" borderId="4" xfId="0" applyNumberFormat="1" applyFont="1" applyFill="1" applyBorder="1" applyAlignment="1" applyProtection="1">
      <alignment horizontal="left" vertical="top" wrapText="1" shrinkToFit="1"/>
      <protection hidden="1"/>
    </xf>
    <xf numFmtId="0" fontId="1" fillId="3" borderId="5" xfId="0" applyNumberFormat="1" applyFont="1" applyFill="1" applyBorder="1" applyAlignment="1" applyProtection="1">
      <alignment horizontal="left" vertical="top" wrapText="1" shrinkToFit="1"/>
      <protection hidden="1"/>
    </xf>
    <xf numFmtId="0" fontId="1" fillId="3" borderId="6" xfId="0" applyNumberFormat="1" applyFont="1" applyFill="1" applyBorder="1" applyAlignment="1" applyProtection="1">
      <alignment horizontal="left" vertical="top" wrapText="1" shrinkToFit="1"/>
      <protection hidden="1"/>
    </xf>
    <xf numFmtId="0" fontId="7" fillId="0" borderId="4" xfId="0" applyNumberFormat="1" applyFont="1" applyFill="1" applyBorder="1" applyAlignment="1" applyProtection="1">
      <alignment horizontal="left" vertical="center" wrapText="1" indent="2"/>
      <protection hidden="1"/>
    </xf>
    <xf numFmtId="0" fontId="7" fillId="0" borderId="5" xfId="0" applyNumberFormat="1" applyFont="1" applyFill="1" applyBorder="1" applyAlignment="1" applyProtection="1">
      <alignment horizontal="left" vertical="center" wrapText="1" indent="2"/>
      <protection hidden="1"/>
    </xf>
    <xf numFmtId="0" fontId="7" fillId="0" borderId="6" xfId="0" applyNumberFormat="1" applyFont="1" applyFill="1" applyBorder="1" applyAlignment="1" applyProtection="1">
      <alignment horizontal="left" vertical="center" wrapText="1" indent="2"/>
      <protection hidden="1"/>
    </xf>
    <xf numFmtId="0" fontId="1" fillId="3" borderId="4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3" borderId="5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3" borderId="6" xfId="0" applyNumberFormat="1" applyFont="1" applyFill="1" applyBorder="1" applyAlignment="1" applyProtection="1">
      <alignment horizontal="left" vertical="center" wrapText="1" shrinkToFit="1"/>
      <protection hidden="1"/>
    </xf>
    <xf numFmtId="49" fontId="4" fillId="0" borderId="0" xfId="0" applyNumberFormat="1" applyFont="1" applyBorder="1" applyAlignment="1" applyProtection="1">
      <alignment horizontal="center" vertical="top" shrinkToFit="1"/>
      <protection hidden="1"/>
    </xf>
    <xf numFmtId="49" fontId="6" fillId="0" borderId="0" xfId="0" applyNumberFormat="1" applyFont="1" applyBorder="1" applyAlignment="1" applyProtection="1">
      <alignment horizontal="center" vertical="top"/>
      <protection hidden="1"/>
    </xf>
    <xf numFmtId="0" fontId="1" fillId="0" borderId="5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0" borderId="6" xfId="0" applyNumberFormat="1" applyFont="1" applyFill="1" applyBorder="1" applyAlignment="1" applyProtection="1">
      <alignment horizontal="center" vertical="top" wrapText="1" shrinkToFit="1"/>
      <protection hidden="1"/>
    </xf>
    <xf numFmtId="0" fontId="2" fillId="0" borderId="1" xfId="0" applyNumberFormat="1" applyFont="1" applyBorder="1" applyAlignment="1" applyProtection="1">
      <alignment horizontal="left" vertical="center" wrapText="1" shrinkToFit="1"/>
      <protection hidden="1"/>
    </xf>
    <xf numFmtId="0" fontId="2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5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4" xfId="0" applyNumberFormat="1" applyFont="1" applyFill="1" applyBorder="1" applyAlignment="1" applyProtection="1">
      <alignment horizontal="left" wrapText="1" indent="2"/>
      <protection hidden="1"/>
    </xf>
    <xf numFmtId="0" fontId="1" fillId="2" borderId="5" xfId="0" applyNumberFormat="1" applyFont="1" applyFill="1" applyBorder="1" applyAlignment="1" applyProtection="1">
      <alignment horizontal="left" wrapText="1" indent="2"/>
      <protection hidden="1"/>
    </xf>
    <xf numFmtId="0" fontId="1" fillId="2" borderId="6" xfId="0" applyNumberFormat="1" applyFont="1" applyFill="1" applyBorder="1" applyAlignment="1" applyProtection="1">
      <alignment horizontal="left" wrapText="1" indent="2"/>
      <protection hidden="1"/>
    </xf>
    <xf numFmtId="0" fontId="1" fillId="0" borderId="4" xfId="0" applyNumberFormat="1" applyFont="1" applyFill="1" applyBorder="1" applyAlignment="1" applyProtection="1">
      <alignment horizontal="left" wrapText="1" indent="2"/>
      <protection hidden="1"/>
    </xf>
    <xf numFmtId="0" fontId="1" fillId="0" borderId="5" xfId="0" applyNumberFormat="1" applyFont="1" applyFill="1" applyBorder="1" applyAlignment="1" applyProtection="1">
      <alignment horizontal="left" wrapText="1" indent="2"/>
      <protection hidden="1"/>
    </xf>
    <xf numFmtId="0" fontId="1" fillId="0" borderId="6" xfId="0" applyNumberFormat="1" applyFont="1" applyFill="1" applyBorder="1" applyAlignment="1" applyProtection="1">
      <alignment horizontal="left" wrapText="1" indent="2"/>
      <protection hidden="1"/>
    </xf>
    <xf numFmtId="0" fontId="2" fillId="0" borderId="4" xfId="0" applyNumberFormat="1" applyFont="1" applyFill="1" applyBorder="1" applyAlignment="1" applyProtection="1">
      <alignment horizontal="center" vertical="top" wrapText="1" shrinkToFit="1"/>
      <protection hidden="1"/>
    </xf>
    <xf numFmtId="0" fontId="2" fillId="0" borderId="5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2" borderId="4" xfId="0" applyNumberFormat="1" applyFont="1" applyFill="1" applyBorder="1" applyAlignment="1" applyProtection="1">
      <alignment horizontal="left" wrapText="1"/>
      <protection hidden="1"/>
    </xf>
    <xf numFmtId="0" fontId="1" fillId="2" borderId="5" xfId="0" applyNumberFormat="1" applyFont="1" applyFill="1" applyBorder="1" applyAlignment="1" applyProtection="1">
      <alignment horizontal="left" wrapText="1"/>
      <protection hidden="1"/>
    </xf>
    <xf numFmtId="0" fontId="1" fillId="2" borderId="6" xfId="0" applyNumberFormat="1" applyFont="1" applyFill="1" applyBorder="1" applyAlignment="1" applyProtection="1">
      <alignment horizontal="left" wrapText="1"/>
      <protection hidden="1"/>
    </xf>
    <xf numFmtId="0" fontId="1" fillId="0" borderId="4" xfId="0" applyNumberFormat="1" applyFont="1" applyFill="1" applyBorder="1" applyAlignment="1" applyProtection="1">
      <alignment horizontal="left" vertical="top" wrapText="1" indent="2" shrinkToFit="1"/>
      <protection hidden="1"/>
    </xf>
    <xf numFmtId="0" fontId="1" fillId="0" borderId="5" xfId="0" applyNumberFormat="1" applyFont="1" applyFill="1" applyBorder="1" applyAlignment="1" applyProtection="1">
      <alignment horizontal="left" vertical="top" wrapText="1" indent="2" shrinkToFit="1"/>
      <protection hidden="1"/>
    </xf>
    <xf numFmtId="0" fontId="1" fillId="0" borderId="6" xfId="0" applyNumberFormat="1" applyFont="1" applyFill="1" applyBorder="1" applyAlignment="1" applyProtection="1">
      <alignment horizontal="left" vertical="top" wrapText="1" indent="2" shrinkToFit="1"/>
      <protection hidden="1"/>
    </xf>
    <xf numFmtId="0" fontId="1" fillId="0" borderId="8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NumberFormat="1" applyFont="1" applyBorder="1" applyAlignment="1" applyProtection="1">
      <alignment horizontal="center" vertical="top" wrapText="1" shrinkToFit="1"/>
      <protection hidden="1"/>
    </xf>
    <xf numFmtId="0" fontId="4" fillId="0" borderId="1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Border="1" applyAlignment="1" applyProtection="1">
      <alignment horizontal="center" vertical="top" shrinkToFit="1"/>
      <protection hidden="1"/>
    </xf>
    <xf numFmtId="0" fontId="1" fillId="0" borderId="4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0" borderId="4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5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6" xfId="0" applyNumberFormat="1" applyFont="1" applyBorder="1" applyAlignment="1" applyProtection="1">
      <alignment horizontal="center" vertical="top" wrapText="1" shrinkToFit="1"/>
      <protection hidden="1"/>
    </xf>
    <xf numFmtId="0" fontId="1" fillId="3" borderId="1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3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1" fillId="2" borderId="1" xfId="0" applyNumberFormat="1" applyFont="1" applyFill="1" applyBorder="1" applyAlignment="1" applyProtection="1">
      <alignment horizontal="left" wrapText="1" indent="2"/>
      <protection hidden="1"/>
    </xf>
    <xf numFmtId="0" fontId="2" fillId="0" borderId="2" xfId="0" applyNumberFormat="1" applyFont="1" applyFill="1" applyBorder="1" applyAlignment="1" applyProtection="1">
      <alignment horizontal="center" vertical="top" wrapText="1" shrinkToFi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4" xfId="0" applyNumberFormat="1" applyFont="1" applyBorder="1" applyAlignment="1" applyProtection="1">
      <alignment horizontal="center" vertical="top" shrinkToFit="1"/>
      <protection hidden="1"/>
    </xf>
    <xf numFmtId="0" fontId="1" fillId="0" borderId="3" xfId="0" applyNumberFormat="1" applyFont="1" applyBorder="1" applyAlignment="1" applyProtection="1">
      <alignment horizontal="center" vertical="top" shrinkToFit="1"/>
      <protection hidden="1"/>
    </xf>
    <xf numFmtId="0" fontId="1" fillId="0" borderId="14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15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3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4" xfId="0" applyNumberFormat="1" applyFont="1" applyFill="1" applyBorder="1" applyAlignment="1" applyProtection="1">
      <alignment horizontal="left" vertical="top" wrapText="1" shrinkToFit="1"/>
      <protection hidden="1"/>
    </xf>
    <xf numFmtId="0" fontId="1" fillId="0" borderId="5" xfId="0" applyNumberFormat="1" applyFont="1" applyFill="1" applyBorder="1" applyAlignment="1" applyProtection="1">
      <alignment horizontal="left" vertical="top" wrapText="1" shrinkToFit="1"/>
      <protection hidden="1"/>
    </xf>
    <xf numFmtId="0" fontId="1" fillId="0" borderId="6" xfId="0" applyNumberFormat="1" applyFont="1" applyFill="1" applyBorder="1" applyAlignment="1" applyProtection="1">
      <alignment horizontal="left" vertical="top" wrapText="1" shrinkToFit="1"/>
      <protection hidden="1"/>
    </xf>
    <xf numFmtId="0" fontId="2" fillId="0" borderId="4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 shrinkToFit="1"/>
      <protection locked="0"/>
    </xf>
    <xf numFmtId="0" fontId="4" fillId="0" borderId="14" xfId="0" applyNumberFormat="1" applyFont="1" applyBorder="1" applyAlignment="1" applyProtection="1">
      <alignment horizontal="center" vertical="top" wrapText="1" shrinkToFit="1"/>
      <protection hidden="1"/>
    </xf>
    <xf numFmtId="0" fontId="4" fillId="0" borderId="3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2" fillId="0" borderId="6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4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3" borderId="5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3" borderId="6" xfId="0" applyNumberFormat="1" applyFont="1" applyFill="1" applyBorder="1" applyAlignment="1" applyProtection="1">
      <alignment horizontal="center" vertical="top" wrapText="1" shrinkToFit="1"/>
      <protection hidden="1"/>
    </xf>
    <xf numFmtId="0" fontId="0" fillId="0" borderId="1" xfId="0" applyBorder="1"/>
    <xf numFmtId="0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4" xfId="0" applyNumberFormat="1" applyFont="1" applyFill="1" applyBorder="1" applyAlignment="1" applyProtection="1">
      <alignment vertical="top" wrapText="1" shrinkToFit="1"/>
      <protection hidden="1"/>
    </xf>
    <xf numFmtId="0" fontId="1" fillId="0" borderId="5" xfId="0" applyNumberFormat="1" applyFont="1" applyFill="1" applyBorder="1" applyAlignment="1" applyProtection="1">
      <alignment vertical="top" wrapText="1" shrinkToFit="1"/>
      <protection hidden="1"/>
    </xf>
    <xf numFmtId="0" fontId="1" fillId="0" borderId="6" xfId="0" applyNumberFormat="1" applyFont="1" applyFill="1" applyBorder="1" applyAlignment="1" applyProtection="1">
      <alignment vertical="top" wrapText="1" shrinkToFit="1"/>
      <protection hidden="1"/>
    </xf>
    <xf numFmtId="0" fontId="2" fillId="0" borderId="6" xfId="0" applyNumberFormat="1" applyFont="1" applyFill="1" applyBorder="1" applyAlignment="1" applyProtection="1">
      <alignment horizontal="center" vertical="top" wrapText="1" shrinkToFi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8"/>
  <sheetViews>
    <sheetView tabSelected="1" zoomScale="85" zoomScaleNormal="85" zoomScaleSheetLayoutView="70" workbookViewId="0">
      <selection activeCell="U11" sqref="U11"/>
    </sheetView>
  </sheetViews>
  <sheetFormatPr defaultRowHeight="15.75" outlineLevelRow="1"/>
  <cols>
    <col min="1" max="1" width="9.7109375" style="6" customWidth="1"/>
    <col min="2" max="2" width="4.5703125" style="6" customWidth="1"/>
    <col min="3" max="3" width="1.7109375" style="6" customWidth="1"/>
    <col min="4" max="4" width="9.140625" style="6"/>
    <col min="5" max="5" width="3.28515625" style="6" bestFit="1" customWidth="1"/>
    <col min="6" max="6" width="3.28515625" style="6" customWidth="1"/>
    <col min="7" max="7" width="4.5703125" style="6" bestFit="1" customWidth="1"/>
    <col min="8" max="8" width="28.140625" style="6" customWidth="1"/>
    <col min="9" max="9" width="12.28515625" style="7" customWidth="1"/>
    <col min="10" max="10" width="10.28515625" style="8" customWidth="1"/>
    <col min="11" max="11" width="8.7109375" style="8" customWidth="1"/>
    <col min="12" max="13" width="9.85546875" style="70" customWidth="1"/>
    <col min="14" max="14" width="11.5703125" style="8" customWidth="1"/>
    <col min="15" max="15" width="10.7109375" style="70" customWidth="1"/>
    <col min="16" max="16" width="11.28515625" style="8" customWidth="1"/>
    <col min="17" max="17" width="11.28515625" style="70" customWidth="1"/>
    <col min="18" max="18" width="12.85546875" style="8" customWidth="1"/>
    <col min="19" max="19" width="12.42578125" style="8" customWidth="1"/>
    <col min="20" max="20" width="12.85546875" style="8" customWidth="1"/>
    <col min="21" max="21" width="12.85546875" style="70" customWidth="1"/>
    <col min="22" max="22" width="14.85546875" style="9" bestFit="1" customWidth="1"/>
    <col min="23" max="23" width="13.140625" style="9" bestFit="1" customWidth="1"/>
    <col min="24" max="16384" width="9.140625" style="6"/>
  </cols>
  <sheetData>
    <row r="1" spans="1:23" ht="69" customHeight="1">
      <c r="A1" s="133" t="s">
        <v>159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3" ht="27.75" customHeight="1">
      <c r="A2" s="173" t="s">
        <v>8</v>
      </c>
      <c r="B2" s="174"/>
      <c r="C2" s="174"/>
      <c r="D2" s="174"/>
      <c r="E2" s="174"/>
      <c r="F2" s="174"/>
      <c r="G2" s="174"/>
      <c r="H2" s="175"/>
      <c r="I2" s="182" t="s">
        <v>1</v>
      </c>
      <c r="J2" s="185" t="s">
        <v>135</v>
      </c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5"/>
      <c r="V2" s="183" t="s">
        <v>9</v>
      </c>
      <c r="W2" s="184" t="s">
        <v>4</v>
      </c>
    </row>
    <row r="3" spans="1:23" ht="15.75" customHeight="1">
      <c r="A3" s="176"/>
      <c r="B3" s="177"/>
      <c r="C3" s="177"/>
      <c r="D3" s="177"/>
      <c r="E3" s="177"/>
      <c r="F3" s="177"/>
      <c r="G3" s="177"/>
      <c r="H3" s="178"/>
      <c r="I3" s="182"/>
      <c r="J3" s="186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8"/>
      <c r="V3" s="183"/>
      <c r="W3" s="184"/>
    </row>
    <row r="4" spans="1:23" ht="47.25">
      <c r="A4" s="179"/>
      <c r="B4" s="180"/>
      <c r="C4" s="180"/>
      <c r="D4" s="180"/>
      <c r="E4" s="180"/>
      <c r="F4" s="180"/>
      <c r="G4" s="180"/>
      <c r="H4" s="181"/>
      <c r="I4" s="182"/>
      <c r="J4" s="56" t="s">
        <v>138</v>
      </c>
      <c r="K4" s="56" t="s">
        <v>136</v>
      </c>
      <c r="L4" s="65" t="s">
        <v>137</v>
      </c>
      <c r="M4" s="65" t="s">
        <v>160</v>
      </c>
      <c r="N4" s="65" t="s">
        <v>139</v>
      </c>
      <c r="O4" s="65" t="s">
        <v>140</v>
      </c>
      <c r="P4" s="65" t="s">
        <v>141</v>
      </c>
      <c r="Q4" s="65" t="s">
        <v>163</v>
      </c>
      <c r="R4" s="65" t="s">
        <v>127</v>
      </c>
      <c r="S4" s="65" t="s">
        <v>142</v>
      </c>
      <c r="T4" s="65" t="s">
        <v>143</v>
      </c>
      <c r="U4" s="65" t="s">
        <v>161</v>
      </c>
      <c r="V4" s="56"/>
      <c r="W4" s="56"/>
    </row>
    <row r="5" spans="1:23" s="16" customFormat="1" ht="15.75" customHeight="1">
      <c r="A5" s="157" t="s">
        <v>5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</row>
    <row r="6" spans="1:23" s="16" customFormat="1" ht="38.25" customHeight="1">
      <c r="A6" s="149" t="s">
        <v>18</v>
      </c>
      <c r="B6" s="150"/>
      <c r="C6" s="150"/>
      <c r="D6" s="150"/>
      <c r="E6" s="150"/>
      <c r="F6" s="150"/>
      <c r="G6" s="150"/>
      <c r="H6" s="151"/>
      <c r="I6" s="62">
        <v>348.3</v>
      </c>
      <c r="J6" s="62">
        <v>2994</v>
      </c>
      <c r="K6" s="62">
        <v>1620</v>
      </c>
      <c r="L6" s="62">
        <v>2799</v>
      </c>
      <c r="M6" s="62">
        <v>2814</v>
      </c>
      <c r="N6" s="62">
        <v>2495</v>
      </c>
      <c r="O6" s="62">
        <v>3476</v>
      </c>
      <c r="P6" s="62">
        <v>2590</v>
      </c>
      <c r="Q6" s="62">
        <v>2220</v>
      </c>
      <c r="R6" s="62">
        <v>2564</v>
      </c>
      <c r="S6" s="62">
        <v>2912</v>
      </c>
      <c r="T6" s="71">
        <v>3018</v>
      </c>
      <c r="U6" s="111">
        <v>2689</v>
      </c>
      <c r="V6" s="17">
        <f>SUM(J6:U6)</f>
        <v>32191</v>
      </c>
      <c r="W6" s="17">
        <f t="shared" ref="W6:W11" si="0">I6*V6</f>
        <v>11212125.300000001</v>
      </c>
    </row>
    <row r="7" spans="1:23" s="16" customFormat="1" ht="36" customHeight="1">
      <c r="A7" s="149" t="s">
        <v>10</v>
      </c>
      <c r="B7" s="150"/>
      <c r="C7" s="150"/>
      <c r="D7" s="150"/>
      <c r="E7" s="150"/>
      <c r="F7" s="150"/>
      <c r="G7" s="150"/>
      <c r="H7" s="151"/>
      <c r="I7" s="62">
        <v>348.3</v>
      </c>
      <c r="J7" s="62">
        <v>2994</v>
      </c>
      <c r="K7" s="62">
        <v>1620</v>
      </c>
      <c r="L7" s="62">
        <v>2799</v>
      </c>
      <c r="M7" s="62">
        <v>2814</v>
      </c>
      <c r="N7" s="62">
        <v>2495</v>
      </c>
      <c r="O7" s="62">
        <v>3476</v>
      </c>
      <c r="P7" s="62">
        <v>2590</v>
      </c>
      <c r="Q7" s="62">
        <v>2220</v>
      </c>
      <c r="R7" s="62">
        <v>2564</v>
      </c>
      <c r="S7" s="62">
        <v>2912</v>
      </c>
      <c r="T7" s="71">
        <v>3018</v>
      </c>
      <c r="U7" s="111">
        <v>2689</v>
      </c>
      <c r="V7" s="62">
        <f t="shared" ref="V7:V11" si="1">SUM(J7:U7)</f>
        <v>32191</v>
      </c>
      <c r="W7" s="17">
        <f t="shared" si="0"/>
        <v>11212125.300000001</v>
      </c>
    </row>
    <row r="8" spans="1:23" s="16" customFormat="1" ht="31.5" customHeight="1">
      <c r="A8" s="149" t="s">
        <v>11</v>
      </c>
      <c r="B8" s="150"/>
      <c r="C8" s="150"/>
      <c r="D8" s="150"/>
      <c r="E8" s="150"/>
      <c r="F8" s="150"/>
      <c r="G8" s="150"/>
      <c r="H8" s="151"/>
      <c r="I8" s="62">
        <v>31.9</v>
      </c>
      <c r="J8" s="62">
        <v>2994</v>
      </c>
      <c r="K8" s="62">
        <v>1620</v>
      </c>
      <c r="L8" s="62">
        <v>2799</v>
      </c>
      <c r="M8" s="62">
        <v>2814</v>
      </c>
      <c r="N8" s="62">
        <v>2495</v>
      </c>
      <c r="O8" s="62">
        <v>3476</v>
      </c>
      <c r="P8" s="62">
        <v>2590</v>
      </c>
      <c r="Q8" s="62">
        <v>2220</v>
      </c>
      <c r="R8" s="62">
        <v>2564</v>
      </c>
      <c r="S8" s="62">
        <v>2912</v>
      </c>
      <c r="T8" s="71">
        <v>3018</v>
      </c>
      <c r="U8" s="111">
        <v>2689</v>
      </c>
      <c r="V8" s="62">
        <f t="shared" si="1"/>
        <v>32191</v>
      </c>
      <c r="W8" s="17">
        <f t="shared" si="0"/>
        <v>1026892.8999999999</v>
      </c>
    </row>
    <row r="9" spans="1:23" s="16" customFormat="1" ht="32.25" customHeight="1">
      <c r="A9" s="149" t="s">
        <v>19</v>
      </c>
      <c r="B9" s="150"/>
      <c r="C9" s="150"/>
      <c r="D9" s="150"/>
      <c r="E9" s="150"/>
      <c r="F9" s="150"/>
      <c r="G9" s="150"/>
      <c r="H9" s="151"/>
      <c r="I9" s="62">
        <v>22.3</v>
      </c>
      <c r="J9" s="62"/>
      <c r="K9" s="62"/>
      <c r="L9" s="62"/>
      <c r="M9" s="62"/>
      <c r="N9" s="62"/>
      <c r="O9" s="62"/>
      <c r="P9" s="62"/>
      <c r="Q9" s="62"/>
      <c r="R9" s="62"/>
      <c r="S9" s="62"/>
      <c r="T9" s="71"/>
      <c r="U9" s="111"/>
      <c r="V9" s="62"/>
      <c r="W9" s="17">
        <f t="shared" si="0"/>
        <v>0</v>
      </c>
    </row>
    <row r="10" spans="1:23" s="16" customFormat="1" ht="83.25" customHeight="1">
      <c r="A10" s="149" t="s">
        <v>20</v>
      </c>
      <c r="B10" s="150"/>
      <c r="C10" s="150"/>
      <c r="D10" s="150"/>
      <c r="E10" s="150"/>
      <c r="F10" s="150"/>
      <c r="G10" s="150"/>
      <c r="H10" s="151"/>
      <c r="I10" s="62">
        <v>14.6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71"/>
      <c r="U10" s="111"/>
      <c r="V10" s="62"/>
      <c r="W10" s="17">
        <f t="shared" si="0"/>
        <v>0</v>
      </c>
    </row>
    <row r="11" spans="1:23" s="16" customFormat="1" ht="50.25" customHeight="1">
      <c r="A11" s="143" t="s">
        <v>21</v>
      </c>
      <c r="B11" s="144"/>
      <c r="C11" s="144"/>
      <c r="D11" s="144"/>
      <c r="E11" s="144"/>
      <c r="F11" s="144"/>
      <c r="G11" s="144"/>
      <c r="H11" s="145"/>
      <c r="I11" s="62">
        <v>88.2</v>
      </c>
      <c r="J11" s="62">
        <v>2995</v>
      </c>
      <c r="K11" s="62">
        <v>1620</v>
      </c>
      <c r="L11" s="62">
        <v>2799</v>
      </c>
      <c r="M11" s="62">
        <v>2814</v>
      </c>
      <c r="N11" s="62">
        <v>2495</v>
      </c>
      <c r="O11" s="62">
        <v>3476</v>
      </c>
      <c r="P11" s="62">
        <v>2590</v>
      </c>
      <c r="Q11" s="62">
        <v>2220</v>
      </c>
      <c r="R11" s="62">
        <v>2564</v>
      </c>
      <c r="S11" s="62">
        <v>2912</v>
      </c>
      <c r="T11" s="71">
        <v>3018</v>
      </c>
      <c r="U11" s="111">
        <v>2689</v>
      </c>
      <c r="V11" s="62">
        <f t="shared" si="1"/>
        <v>32192</v>
      </c>
      <c r="W11" s="17">
        <f t="shared" si="0"/>
        <v>2839334.4</v>
      </c>
    </row>
    <row r="12" spans="1:23" s="16" customFormat="1" ht="15.75" customHeight="1">
      <c r="A12" s="143" t="s">
        <v>16</v>
      </c>
      <c r="B12" s="144"/>
      <c r="C12" s="144"/>
      <c r="D12" s="144"/>
      <c r="E12" s="144"/>
      <c r="F12" s="144"/>
      <c r="G12" s="144"/>
      <c r="H12" s="145"/>
      <c r="I12" s="17"/>
      <c r="J12" s="20">
        <f t="shared" ref="J12:W12" si="2">SUM(J6:J11)</f>
        <v>11977</v>
      </c>
      <c r="K12" s="20">
        <f t="shared" si="2"/>
        <v>6480</v>
      </c>
      <c r="L12" s="63">
        <f t="shared" si="2"/>
        <v>11196</v>
      </c>
      <c r="M12" s="63">
        <f t="shared" si="2"/>
        <v>11256</v>
      </c>
      <c r="N12" s="63">
        <f t="shared" si="2"/>
        <v>9980</v>
      </c>
      <c r="O12" s="63">
        <f t="shared" si="2"/>
        <v>13904</v>
      </c>
      <c r="P12" s="63">
        <f t="shared" si="2"/>
        <v>10360</v>
      </c>
      <c r="Q12" s="63">
        <f t="shared" si="2"/>
        <v>8880</v>
      </c>
      <c r="R12" s="63">
        <f t="shared" si="2"/>
        <v>10256</v>
      </c>
      <c r="S12" s="63">
        <f t="shared" si="2"/>
        <v>11648</v>
      </c>
      <c r="T12" s="63">
        <f t="shared" si="2"/>
        <v>12072</v>
      </c>
      <c r="U12" s="63">
        <f t="shared" si="2"/>
        <v>10756</v>
      </c>
      <c r="V12" s="20">
        <f>SUM(V6:V11)</f>
        <v>128765</v>
      </c>
      <c r="W12" s="20">
        <f t="shared" si="2"/>
        <v>26290477.899999999</v>
      </c>
    </row>
    <row r="13" spans="1:23" s="16" customFormat="1" ht="15.75" customHeight="1">
      <c r="A13" s="157" t="s">
        <v>6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</row>
    <row r="14" spans="1:23" s="16" customFormat="1" ht="82.5" customHeight="1">
      <c r="A14" s="143" t="s">
        <v>22</v>
      </c>
      <c r="B14" s="144"/>
      <c r="C14" s="144"/>
      <c r="D14" s="144"/>
      <c r="E14" s="144"/>
      <c r="F14" s="144"/>
      <c r="G14" s="144"/>
      <c r="H14" s="145"/>
      <c r="I14" s="63">
        <v>116.2</v>
      </c>
      <c r="J14" s="20">
        <f>SUM(J15)</f>
        <v>2990</v>
      </c>
      <c r="K14" s="63">
        <f t="shared" ref="K14:U14" si="3">SUM(K15)</f>
        <v>1553</v>
      </c>
      <c r="L14" s="63">
        <f t="shared" si="3"/>
        <v>2774</v>
      </c>
      <c r="M14" s="63">
        <f t="shared" si="3"/>
        <v>2302</v>
      </c>
      <c r="N14" s="63">
        <f t="shared" si="3"/>
        <v>2495</v>
      </c>
      <c r="O14" s="63">
        <f t="shared" si="3"/>
        <v>3476</v>
      </c>
      <c r="P14" s="63">
        <f t="shared" si="3"/>
        <v>2363</v>
      </c>
      <c r="Q14" s="63">
        <f t="shared" si="3"/>
        <v>2193</v>
      </c>
      <c r="R14" s="63">
        <f t="shared" si="3"/>
        <v>2522</v>
      </c>
      <c r="S14" s="63">
        <f t="shared" si="3"/>
        <v>2744</v>
      </c>
      <c r="T14" s="63">
        <f t="shared" si="3"/>
        <v>3018</v>
      </c>
      <c r="U14" s="63">
        <f t="shared" si="3"/>
        <v>2380</v>
      </c>
      <c r="V14" s="17">
        <f>SUM(J14:U14)</f>
        <v>30810</v>
      </c>
      <c r="W14" s="20">
        <f t="shared" ref="W14:W30" si="4">I14*V14</f>
        <v>3580122</v>
      </c>
    </row>
    <row r="15" spans="1:23" s="16" customFormat="1" ht="15.75" customHeight="1" outlineLevel="1">
      <c r="A15" s="170" t="s">
        <v>23</v>
      </c>
      <c r="B15" s="171"/>
      <c r="C15" s="171"/>
      <c r="D15" s="171"/>
      <c r="E15" s="171"/>
      <c r="F15" s="171"/>
      <c r="G15" s="171"/>
      <c r="H15" s="172"/>
      <c r="I15" s="64"/>
      <c r="J15" s="4">
        <v>2990</v>
      </c>
      <c r="K15" s="4">
        <v>1553</v>
      </c>
      <c r="L15" s="4">
        <v>2774</v>
      </c>
      <c r="M15" s="4">
        <v>2302</v>
      </c>
      <c r="N15" s="4">
        <v>2495</v>
      </c>
      <c r="O15" s="4">
        <v>3476</v>
      </c>
      <c r="P15" s="4">
        <v>2363</v>
      </c>
      <c r="Q15" s="4">
        <v>2193</v>
      </c>
      <c r="R15" s="4">
        <v>2522</v>
      </c>
      <c r="S15" s="4">
        <v>2744</v>
      </c>
      <c r="T15" s="4">
        <v>3018</v>
      </c>
      <c r="U15" s="4">
        <v>2380</v>
      </c>
      <c r="V15" s="62">
        <f t="shared" ref="V15:V33" si="5">SUM(J15:U15)</f>
        <v>30810</v>
      </c>
      <c r="W15" s="21">
        <f t="shared" si="4"/>
        <v>0</v>
      </c>
    </row>
    <row r="16" spans="1:23" s="16" customFormat="1" ht="48.75" customHeight="1">
      <c r="A16" s="143" t="s">
        <v>24</v>
      </c>
      <c r="B16" s="144"/>
      <c r="C16" s="144"/>
      <c r="D16" s="144"/>
      <c r="E16" s="144"/>
      <c r="F16" s="144"/>
      <c r="G16" s="144"/>
      <c r="H16" s="145"/>
      <c r="I16" s="63">
        <v>638.6</v>
      </c>
      <c r="J16" s="20">
        <f>SUM(J17:J23)</f>
        <v>8991</v>
      </c>
      <c r="K16" s="63">
        <f t="shared" ref="K16:U16" si="6">SUM(K17:K23)</f>
        <v>5234</v>
      </c>
      <c r="L16" s="63">
        <f t="shared" si="6"/>
        <v>6847</v>
      </c>
      <c r="M16" s="63">
        <f t="shared" si="6"/>
        <v>9697</v>
      </c>
      <c r="N16" s="63">
        <f t="shared" si="6"/>
        <v>3453</v>
      </c>
      <c r="O16" s="63">
        <f t="shared" si="6"/>
        <v>5500</v>
      </c>
      <c r="P16" s="63">
        <f t="shared" si="6"/>
        <v>3565</v>
      </c>
      <c r="Q16" s="63">
        <f t="shared" si="6"/>
        <v>3732</v>
      </c>
      <c r="R16" s="63">
        <f t="shared" si="6"/>
        <v>6576</v>
      </c>
      <c r="S16" s="63">
        <f t="shared" si="6"/>
        <v>6916</v>
      </c>
      <c r="T16" s="63">
        <f t="shared" si="6"/>
        <v>8745</v>
      </c>
      <c r="U16" s="63">
        <f t="shared" si="6"/>
        <v>7597</v>
      </c>
      <c r="V16" s="62">
        <f t="shared" si="5"/>
        <v>76853</v>
      </c>
      <c r="W16" s="20">
        <f t="shared" si="4"/>
        <v>49078325.800000004</v>
      </c>
    </row>
    <row r="17" spans="1:23" s="16" customFormat="1" ht="15.75" customHeight="1" outlineLevel="1">
      <c r="A17" s="159" t="s">
        <v>25</v>
      </c>
      <c r="B17" s="160"/>
      <c r="C17" s="160"/>
      <c r="D17" s="160"/>
      <c r="E17" s="160"/>
      <c r="F17" s="160"/>
      <c r="G17" s="160"/>
      <c r="H17" s="161"/>
      <c r="I17" s="64"/>
      <c r="J17" s="64">
        <v>195</v>
      </c>
      <c r="K17" s="64">
        <v>148</v>
      </c>
      <c r="L17" s="64">
        <v>53</v>
      </c>
      <c r="M17" s="64">
        <v>180</v>
      </c>
      <c r="N17" s="64">
        <v>0</v>
      </c>
      <c r="O17" s="64"/>
      <c r="P17" s="64"/>
      <c r="Q17" s="64"/>
      <c r="R17" s="64">
        <v>0</v>
      </c>
      <c r="S17" s="64">
        <v>0</v>
      </c>
      <c r="T17" s="72">
        <v>0</v>
      </c>
      <c r="U17" s="112"/>
      <c r="V17" s="62">
        <f t="shared" si="5"/>
        <v>576</v>
      </c>
      <c r="W17" s="21">
        <f t="shared" si="4"/>
        <v>0</v>
      </c>
    </row>
    <row r="18" spans="1:23" s="16" customFormat="1" ht="15.75" customHeight="1" outlineLevel="1">
      <c r="A18" s="159" t="s">
        <v>26</v>
      </c>
      <c r="B18" s="160"/>
      <c r="C18" s="160"/>
      <c r="D18" s="160"/>
      <c r="E18" s="160"/>
      <c r="F18" s="160"/>
      <c r="G18" s="160"/>
      <c r="H18" s="161"/>
      <c r="I18" s="64"/>
      <c r="J18" s="64">
        <v>2041</v>
      </c>
      <c r="K18" s="64">
        <v>944</v>
      </c>
      <c r="L18" s="64">
        <v>1770</v>
      </c>
      <c r="M18" s="64">
        <v>2325</v>
      </c>
      <c r="N18" s="64">
        <v>430</v>
      </c>
      <c r="O18" s="64">
        <v>1155</v>
      </c>
      <c r="P18" s="64">
        <v>529</v>
      </c>
      <c r="Q18" s="64">
        <v>853</v>
      </c>
      <c r="R18" s="64">
        <v>794</v>
      </c>
      <c r="S18" s="64">
        <v>748</v>
      </c>
      <c r="T18" s="72">
        <v>1598</v>
      </c>
      <c r="U18" s="112">
        <v>1455</v>
      </c>
      <c r="V18" s="62">
        <f t="shared" si="5"/>
        <v>14642</v>
      </c>
      <c r="W18" s="21">
        <f t="shared" si="4"/>
        <v>0</v>
      </c>
    </row>
    <row r="19" spans="1:23" s="16" customFormat="1" ht="15.75" customHeight="1" outlineLevel="1">
      <c r="A19" s="159" t="s">
        <v>27</v>
      </c>
      <c r="B19" s="160"/>
      <c r="C19" s="160"/>
      <c r="D19" s="160"/>
      <c r="E19" s="160"/>
      <c r="F19" s="160"/>
      <c r="G19" s="160"/>
      <c r="H19" s="161"/>
      <c r="I19" s="64"/>
      <c r="J19" s="64">
        <v>3004</v>
      </c>
      <c r="K19" s="64">
        <v>1838</v>
      </c>
      <c r="L19" s="64">
        <v>1967</v>
      </c>
      <c r="M19" s="64">
        <v>3255</v>
      </c>
      <c r="N19" s="64">
        <v>1260</v>
      </c>
      <c r="O19" s="64">
        <v>1849</v>
      </c>
      <c r="P19" s="64">
        <v>1350</v>
      </c>
      <c r="Q19" s="64">
        <v>1126</v>
      </c>
      <c r="R19" s="64">
        <v>1806</v>
      </c>
      <c r="S19" s="64">
        <v>1819</v>
      </c>
      <c r="T19" s="72">
        <v>2352</v>
      </c>
      <c r="U19" s="112">
        <v>1625</v>
      </c>
      <c r="V19" s="62">
        <f t="shared" si="5"/>
        <v>23251</v>
      </c>
      <c r="W19" s="21">
        <f t="shared" si="4"/>
        <v>0</v>
      </c>
    </row>
    <row r="20" spans="1:23" s="16" customFormat="1" ht="15.75" customHeight="1" outlineLevel="1">
      <c r="A20" s="159" t="s">
        <v>12</v>
      </c>
      <c r="B20" s="160"/>
      <c r="C20" s="160"/>
      <c r="D20" s="160"/>
      <c r="E20" s="160"/>
      <c r="F20" s="160"/>
      <c r="G20" s="160"/>
      <c r="H20" s="161"/>
      <c r="I20" s="64"/>
      <c r="J20" s="64">
        <v>1863</v>
      </c>
      <c r="K20" s="64">
        <v>1114</v>
      </c>
      <c r="L20" s="64">
        <v>1457</v>
      </c>
      <c r="M20" s="64">
        <v>1745</v>
      </c>
      <c r="N20" s="64">
        <v>0</v>
      </c>
      <c r="O20" s="64">
        <v>2</v>
      </c>
      <c r="P20" s="64"/>
      <c r="Q20" s="64"/>
      <c r="R20" s="64">
        <v>1840</v>
      </c>
      <c r="S20" s="64">
        <v>2023</v>
      </c>
      <c r="T20" s="72">
        <v>2264</v>
      </c>
      <c r="U20" s="112">
        <v>1720</v>
      </c>
      <c r="V20" s="62">
        <f t="shared" si="5"/>
        <v>14028</v>
      </c>
      <c r="W20" s="21">
        <f t="shared" si="4"/>
        <v>0</v>
      </c>
    </row>
    <row r="21" spans="1:23" s="16" customFormat="1" ht="15.75" customHeight="1" outlineLevel="1">
      <c r="A21" s="159" t="s">
        <v>13</v>
      </c>
      <c r="B21" s="160"/>
      <c r="C21" s="160"/>
      <c r="D21" s="160"/>
      <c r="E21" s="160"/>
      <c r="F21" s="160"/>
      <c r="G21" s="160"/>
      <c r="H21" s="161"/>
      <c r="I21" s="64"/>
      <c r="J21" s="64">
        <v>1703</v>
      </c>
      <c r="K21" s="64">
        <v>1108</v>
      </c>
      <c r="L21" s="64">
        <v>1389</v>
      </c>
      <c r="M21" s="64">
        <v>1796</v>
      </c>
      <c r="N21" s="64">
        <v>1763</v>
      </c>
      <c r="O21" s="64">
        <v>2484</v>
      </c>
      <c r="P21" s="64">
        <v>1686</v>
      </c>
      <c r="Q21" s="64">
        <v>1753</v>
      </c>
      <c r="R21" s="64">
        <v>1909</v>
      </c>
      <c r="S21" s="64">
        <v>2031</v>
      </c>
      <c r="T21" s="72">
        <v>2320</v>
      </c>
      <c r="U21" s="112">
        <v>2306</v>
      </c>
      <c r="V21" s="62">
        <f t="shared" si="5"/>
        <v>22248</v>
      </c>
      <c r="W21" s="21">
        <f t="shared" si="4"/>
        <v>0</v>
      </c>
    </row>
    <row r="22" spans="1:23" s="16" customFormat="1" ht="15.75" customHeight="1" outlineLevel="1">
      <c r="A22" s="159" t="s">
        <v>28</v>
      </c>
      <c r="B22" s="160"/>
      <c r="C22" s="160"/>
      <c r="D22" s="160"/>
      <c r="E22" s="160"/>
      <c r="F22" s="160"/>
      <c r="G22" s="160"/>
      <c r="H22" s="161"/>
      <c r="I22" s="64"/>
      <c r="J22" s="64">
        <v>185</v>
      </c>
      <c r="K22" s="64">
        <v>82</v>
      </c>
      <c r="L22" s="64">
        <v>211</v>
      </c>
      <c r="M22" s="64">
        <v>240</v>
      </c>
      <c r="N22" s="64">
        <v>0</v>
      </c>
      <c r="O22" s="64"/>
      <c r="P22" s="64"/>
      <c r="Q22" s="64"/>
      <c r="R22" s="64">
        <v>227</v>
      </c>
      <c r="S22" s="64">
        <v>295</v>
      </c>
      <c r="T22" s="72">
        <v>211</v>
      </c>
      <c r="U22" s="112">
        <v>322</v>
      </c>
      <c r="V22" s="62">
        <f t="shared" si="5"/>
        <v>1773</v>
      </c>
      <c r="W22" s="21">
        <f t="shared" si="4"/>
        <v>0</v>
      </c>
    </row>
    <row r="23" spans="1:23" s="16" customFormat="1" ht="15.75" customHeight="1" outlineLevel="1">
      <c r="A23" s="159" t="s">
        <v>29</v>
      </c>
      <c r="B23" s="160"/>
      <c r="C23" s="160"/>
      <c r="D23" s="160"/>
      <c r="E23" s="160"/>
      <c r="F23" s="160"/>
      <c r="G23" s="160"/>
      <c r="H23" s="161"/>
      <c r="I23" s="64"/>
      <c r="J23" s="64">
        <v>0</v>
      </c>
      <c r="K23" s="64">
        <v>0</v>
      </c>
      <c r="L23" s="64"/>
      <c r="M23" s="64">
        <v>156</v>
      </c>
      <c r="N23" s="64">
        <v>0</v>
      </c>
      <c r="O23" s="64">
        <v>10</v>
      </c>
      <c r="P23" s="64"/>
      <c r="Q23" s="64"/>
      <c r="R23" s="64">
        <v>0</v>
      </c>
      <c r="S23" s="64">
        <v>0</v>
      </c>
      <c r="T23" s="4">
        <v>0</v>
      </c>
      <c r="U23" s="4">
        <v>169</v>
      </c>
      <c r="V23" s="62">
        <f t="shared" si="5"/>
        <v>335</v>
      </c>
      <c r="W23" s="21">
        <f t="shared" si="4"/>
        <v>0</v>
      </c>
    </row>
    <row r="24" spans="1:23" s="16" customFormat="1" ht="36" customHeight="1">
      <c r="A24" s="143" t="s">
        <v>30</v>
      </c>
      <c r="B24" s="144"/>
      <c r="C24" s="144"/>
      <c r="D24" s="144"/>
      <c r="E24" s="144"/>
      <c r="F24" s="144"/>
      <c r="G24" s="144"/>
      <c r="H24" s="145"/>
      <c r="I24" s="63">
        <v>116.2</v>
      </c>
      <c r="J24" s="20">
        <f>SUM(J25)</f>
        <v>2994</v>
      </c>
      <c r="K24" s="20">
        <f t="shared" ref="K24:U24" si="7">SUM(K25)</f>
        <v>1620</v>
      </c>
      <c r="L24" s="63">
        <f t="shared" si="7"/>
        <v>2799</v>
      </c>
      <c r="M24" s="63">
        <f t="shared" si="7"/>
        <v>2814</v>
      </c>
      <c r="N24" s="63">
        <f t="shared" si="7"/>
        <v>2495</v>
      </c>
      <c r="O24" s="63">
        <f t="shared" si="7"/>
        <v>3476</v>
      </c>
      <c r="P24" s="63">
        <f t="shared" si="7"/>
        <v>2590</v>
      </c>
      <c r="Q24" s="63">
        <f t="shared" si="7"/>
        <v>2220</v>
      </c>
      <c r="R24" s="63">
        <f t="shared" si="7"/>
        <v>2564</v>
      </c>
      <c r="S24" s="63">
        <f t="shared" si="7"/>
        <v>2912</v>
      </c>
      <c r="T24" s="63">
        <f t="shared" si="7"/>
        <v>3018</v>
      </c>
      <c r="U24" s="63">
        <f t="shared" si="7"/>
        <v>2689</v>
      </c>
      <c r="V24" s="62">
        <f t="shared" si="5"/>
        <v>32191</v>
      </c>
      <c r="W24" s="20">
        <f t="shared" si="4"/>
        <v>3740594.2</v>
      </c>
    </row>
    <row r="25" spans="1:23" s="16" customFormat="1" ht="46.5" customHeight="1" outlineLevel="1">
      <c r="A25" s="159" t="s">
        <v>31</v>
      </c>
      <c r="B25" s="160"/>
      <c r="C25" s="160"/>
      <c r="D25" s="160"/>
      <c r="E25" s="160"/>
      <c r="F25" s="160"/>
      <c r="G25" s="160"/>
      <c r="H25" s="161"/>
      <c r="I25" s="65"/>
      <c r="J25" s="5">
        <v>2994</v>
      </c>
      <c r="K25" s="5">
        <v>1620</v>
      </c>
      <c r="L25" s="5">
        <v>2799</v>
      </c>
      <c r="M25" s="5">
        <v>2814</v>
      </c>
      <c r="N25" s="5">
        <v>2495</v>
      </c>
      <c r="O25" s="5">
        <v>3476</v>
      </c>
      <c r="P25" s="5">
        <v>2590</v>
      </c>
      <c r="Q25" s="5">
        <v>2220</v>
      </c>
      <c r="R25" s="5">
        <v>2564</v>
      </c>
      <c r="S25" s="5">
        <v>2912</v>
      </c>
      <c r="T25" s="5">
        <v>3018</v>
      </c>
      <c r="U25" s="5">
        <v>2689</v>
      </c>
      <c r="V25" s="62">
        <f t="shared" si="5"/>
        <v>32191</v>
      </c>
      <c r="W25" s="22">
        <f t="shared" si="4"/>
        <v>0</v>
      </c>
    </row>
    <row r="26" spans="1:23" s="16" customFormat="1" ht="32.25" customHeight="1">
      <c r="A26" s="143" t="s">
        <v>32</v>
      </c>
      <c r="B26" s="144"/>
      <c r="C26" s="144"/>
      <c r="D26" s="144"/>
      <c r="E26" s="144"/>
      <c r="F26" s="144"/>
      <c r="G26" s="144"/>
      <c r="H26" s="145"/>
      <c r="I26" s="63">
        <v>348.3</v>
      </c>
      <c r="J26" s="20">
        <f>SUM(J27)</f>
        <v>479</v>
      </c>
      <c r="K26" s="20">
        <f t="shared" ref="K26:U26" si="8">SUM(K27)</f>
        <v>203</v>
      </c>
      <c r="L26" s="63">
        <f t="shared" si="8"/>
        <v>414</v>
      </c>
      <c r="M26" s="63">
        <f t="shared" si="8"/>
        <v>467</v>
      </c>
      <c r="N26" s="63">
        <f t="shared" si="8"/>
        <v>403</v>
      </c>
      <c r="O26" s="63">
        <f t="shared" si="8"/>
        <v>561</v>
      </c>
      <c r="P26" s="63">
        <f t="shared" si="8"/>
        <v>340</v>
      </c>
      <c r="Q26" s="63">
        <f t="shared" si="8"/>
        <v>393</v>
      </c>
      <c r="R26" s="63">
        <f t="shared" si="8"/>
        <v>415</v>
      </c>
      <c r="S26" s="63">
        <f t="shared" si="8"/>
        <v>456</v>
      </c>
      <c r="T26" s="63">
        <f t="shared" si="8"/>
        <v>502</v>
      </c>
      <c r="U26" s="63">
        <f t="shared" si="8"/>
        <v>472</v>
      </c>
      <c r="V26" s="62">
        <f t="shared" si="5"/>
        <v>5105</v>
      </c>
      <c r="W26" s="20">
        <f t="shared" si="4"/>
        <v>1778071.5</v>
      </c>
    </row>
    <row r="27" spans="1:23" s="16" customFormat="1" ht="15.75" customHeight="1" outlineLevel="1">
      <c r="A27" s="134" t="s">
        <v>33</v>
      </c>
      <c r="B27" s="135"/>
      <c r="C27" s="135"/>
      <c r="D27" s="135"/>
      <c r="E27" s="135"/>
      <c r="F27" s="135"/>
      <c r="G27" s="135"/>
      <c r="H27" s="136"/>
      <c r="I27" s="65"/>
      <c r="J27" s="5">
        <v>479</v>
      </c>
      <c r="K27" s="5">
        <v>203</v>
      </c>
      <c r="L27" s="5">
        <v>414</v>
      </c>
      <c r="M27" s="5">
        <v>467</v>
      </c>
      <c r="N27" s="5">
        <v>403</v>
      </c>
      <c r="O27" s="5">
        <v>561</v>
      </c>
      <c r="P27" s="5">
        <v>340</v>
      </c>
      <c r="Q27" s="5">
        <v>393</v>
      </c>
      <c r="R27" s="5">
        <v>415</v>
      </c>
      <c r="S27" s="5">
        <v>456</v>
      </c>
      <c r="T27" s="5">
        <v>502</v>
      </c>
      <c r="U27" s="5">
        <v>472</v>
      </c>
      <c r="V27" s="62">
        <f t="shared" si="5"/>
        <v>5105</v>
      </c>
      <c r="W27" s="22">
        <f t="shared" si="4"/>
        <v>0</v>
      </c>
    </row>
    <row r="28" spans="1:23" s="16" customFormat="1" ht="15.75" customHeight="1">
      <c r="A28" s="143" t="s">
        <v>34</v>
      </c>
      <c r="B28" s="144"/>
      <c r="C28" s="144"/>
      <c r="D28" s="144"/>
      <c r="E28" s="144"/>
      <c r="F28" s="144"/>
      <c r="G28" s="144"/>
      <c r="H28" s="145"/>
      <c r="I28" s="63">
        <v>93.9</v>
      </c>
      <c r="J28" s="20">
        <f>SUM(J29:J33)</f>
        <v>5795</v>
      </c>
      <c r="K28" s="20">
        <f t="shared" ref="K28:U28" si="9">SUM(K29:K33)</f>
        <v>2844</v>
      </c>
      <c r="L28" s="63">
        <f t="shared" si="9"/>
        <v>3858</v>
      </c>
      <c r="M28" s="63">
        <f t="shared" si="9"/>
        <v>5460</v>
      </c>
      <c r="N28" s="20">
        <f t="shared" si="9"/>
        <v>3227</v>
      </c>
      <c r="O28" s="63">
        <f t="shared" si="9"/>
        <v>4568</v>
      </c>
      <c r="P28" s="20">
        <f t="shared" si="9"/>
        <v>3683</v>
      </c>
      <c r="Q28" s="63">
        <f t="shared" si="9"/>
        <v>3520</v>
      </c>
      <c r="R28" s="20">
        <f t="shared" si="9"/>
        <v>3681</v>
      </c>
      <c r="S28" s="20">
        <f t="shared" si="9"/>
        <v>4143</v>
      </c>
      <c r="T28" s="20">
        <f t="shared" si="9"/>
        <v>4699</v>
      </c>
      <c r="U28" s="63">
        <f t="shared" si="9"/>
        <v>4825</v>
      </c>
      <c r="V28" s="62">
        <f t="shared" si="5"/>
        <v>50303</v>
      </c>
      <c r="W28" s="20">
        <f t="shared" si="4"/>
        <v>4723451.7</v>
      </c>
    </row>
    <row r="29" spans="1:23" s="16" customFormat="1" ht="15.75" customHeight="1" outlineLevel="1">
      <c r="A29" s="159" t="s">
        <v>35</v>
      </c>
      <c r="B29" s="160"/>
      <c r="C29" s="160"/>
      <c r="D29" s="160"/>
      <c r="E29" s="160"/>
      <c r="F29" s="160"/>
      <c r="G29" s="160"/>
      <c r="H29" s="161"/>
      <c r="I29" s="65"/>
      <c r="J29" s="65">
        <v>2807</v>
      </c>
      <c r="K29" s="65">
        <v>1283</v>
      </c>
      <c r="L29" s="65">
        <v>1944</v>
      </c>
      <c r="M29" s="65">
        <v>2401</v>
      </c>
      <c r="N29" s="65">
        <v>1842</v>
      </c>
      <c r="O29" s="65">
        <v>2176</v>
      </c>
      <c r="P29" s="65">
        <v>1861</v>
      </c>
      <c r="Q29" s="65">
        <v>1755</v>
      </c>
      <c r="R29" s="65">
        <v>1842</v>
      </c>
      <c r="S29" s="65">
        <v>2059</v>
      </c>
      <c r="T29" s="73">
        <v>2412</v>
      </c>
      <c r="U29" s="114">
        <v>2300</v>
      </c>
      <c r="V29" s="62">
        <f t="shared" si="5"/>
        <v>24682</v>
      </c>
      <c r="W29" s="22">
        <f t="shared" si="4"/>
        <v>0</v>
      </c>
    </row>
    <row r="30" spans="1:23" s="16" customFormat="1" ht="15.75" customHeight="1" outlineLevel="1">
      <c r="A30" s="159" t="s">
        <v>36</v>
      </c>
      <c r="B30" s="160"/>
      <c r="C30" s="160"/>
      <c r="D30" s="160"/>
      <c r="E30" s="160"/>
      <c r="F30" s="160"/>
      <c r="G30" s="160"/>
      <c r="H30" s="161"/>
      <c r="I30" s="65"/>
      <c r="J30" s="65">
        <v>540</v>
      </c>
      <c r="K30" s="65">
        <v>308</v>
      </c>
      <c r="L30" s="65">
        <v>63</v>
      </c>
      <c r="M30" s="65">
        <v>521</v>
      </c>
      <c r="N30" s="65">
        <v>0</v>
      </c>
      <c r="O30" s="65"/>
      <c r="P30" s="65">
        <v>0</v>
      </c>
      <c r="Q30" s="65"/>
      <c r="R30" s="65">
        <v>105</v>
      </c>
      <c r="S30" s="65">
        <v>23</v>
      </c>
      <c r="T30" s="73">
        <v>61</v>
      </c>
      <c r="U30" s="114">
        <v>201</v>
      </c>
      <c r="V30" s="62">
        <f t="shared" si="5"/>
        <v>1822</v>
      </c>
      <c r="W30" s="22">
        <f t="shared" si="4"/>
        <v>0</v>
      </c>
    </row>
    <row r="31" spans="1:23" s="16" customFormat="1" ht="15.75" customHeight="1" outlineLevel="1">
      <c r="A31" s="167" t="s">
        <v>162</v>
      </c>
      <c r="B31" s="168"/>
      <c r="C31" s="168"/>
      <c r="D31" s="168"/>
      <c r="E31" s="168"/>
      <c r="F31" s="168"/>
      <c r="G31" s="168"/>
      <c r="H31" s="169"/>
      <c r="I31" s="65"/>
      <c r="J31" s="65"/>
      <c r="K31" s="65"/>
      <c r="L31" s="65"/>
      <c r="M31" s="65">
        <v>210</v>
      </c>
      <c r="N31" s="65"/>
      <c r="O31" s="65"/>
      <c r="P31" s="65"/>
      <c r="Q31" s="65"/>
      <c r="R31" s="65"/>
      <c r="S31" s="65"/>
      <c r="T31" s="114"/>
      <c r="U31" s="114">
        <v>93</v>
      </c>
      <c r="V31" s="62">
        <f t="shared" si="5"/>
        <v>303</v>
      </c>
      <c r="W31" s="65"/>
    </row>
    <row r="32" spans="1:23" s="16" customFormat="1" ht="15.75" customHeight="1" outlineLevel="1">
      <c r="A32" s="159" t="s">
        <v>37</v>
      </c>
      <c r="B32" s="160"/>
      <c r="C32" s="160"/>
      <c r="D32" s="160"/>
      <c r="E32" s="160"/>
      <c r="F32" s="160"/>
      <c r="G32" s="160"/>
      <c r="H32" s="161"/>
      <c r="I32" s="65"/>
      <c r="J32" s="65">
        <v>2448</v>
      </c>
      <c r="K32" s="65">
        <v>1253</v>
      </c>
      <c r="L32" s="65">
        <v>1851</v>
      </c>
      <c r="M32" s="65">
        <v>2328</v>
      </c>
      <c r="N32" s="65">
        <v>1385</v>
      </c>
      <c r="O32" s="65">
        <v>2392</v>
      </c>
      <c r="P32" s="65">
        <v>1822</v>
      </c>
      <c r="Q32" s="65">
        <v>1765</v>
      </c>
      <c r="R32" s="65">
        <v>1734</v>
      </c>
      <c r="S32" s="65">
        <v>2061</v>
      </c>
      <c r="T32" s="73">
        <v>2226</v>
      </c>
      <c r="U32" s="114">
        <v>2231</v>
      </c>
      <c r="V32" s="62">
        <f t="shared" si="5"/>
        <v>23496</v>
      </c>
      <c r="W32" s="22">
        <f>I32*V32</f>
        <v>0</v>
      </c>
    </row>
    <row r="33" spans="1:23" s="16" customFormat="1" ht="15.75" customHeight="1" outlineLevel="1">
      <c r="A33" s="159" t="s">
        <v>38</v>
      </c>
      <c r="B33" s="160"/>
      <c r="C33" s="160"/>
      <c r="D33" s="160"/>
      <c r="E33" s="160"/>
      <c r="F33" s="160"/>
      <c r="G33" s="160"/>
      <c r="H33" s="161"/>
      <c r="I33" s="65"/>
      <c r="J33" s="65">
        <v>0</v>
      </c>
      <c r="K33" s="65">
        <v>0</v>
      </c>
      <c r="L33" s="65">
        <v>0</v>
      </c>
      <c r="M33" s="65"/>
      <c r="N33" s="65">
        <v>0</v>
      </c>
      <c r="O33" s="65"/>
      <c r="P33" s="65"/>
      <c r="Q33" s="65"/>
      <c r="R33" s="65">
        <v>0</v>
      </c>
      <c r="S33" s="65"/>
      <c r="T33" s="5">
        <v>0</v>
      </c>
      <c r="U33" s="5"/>
      <c r="V33" s="62">
        <f t="shared" si="5"/>
        <v>0</v>
      </c>
      <c r="W33" s="22">
        <f>I33*V33</f>
        <v>0</v>
      </c>
    </row>
    <row r="34" spans="1:23" s="16" customFormat="1" ht="83.25" customHeight="1">
      <c r="A34" s="143" t="s">
        <v>39</v>
      </c>
      <c r="B34" s="144"/>
      <c r="C34" s="144"/>
      <c r="D34" s="144"/>
      <c r="E34" s="144"/>
      <c r="F34" s="144"/>
      <c r="G34" s="144"/>
      <c r="H34" s="145"/>
      <c r="I34" s="63">
        <v>638.6</v>
      </c>
      <c r="J34" s="20">
        <f>SUM(J35)</f>
        <v>484</v>
      </c>
      <c r="K34" s="63">
        <f>SUM(K35)</f>
        <v>263</v>
      </c>
      <c r="L34" s="63">
        <f>SUM(L35)</f>
        <v>479</v>
      </c>
      <c r="M34" s="63">
        <f t="shared" ref="M34:U34" si="10">SUM(M35)</f>
        <v>543</v>
      </c>
      <c r="N34" s="63">
        <f t="shared" si="10"/>
        <v>386</v>
      </c>
      <c r="O34" s="63">
        <f t="shared" si="10"/>
        <v>546</v>
      </c>
      <c r="P34" s="63">
        <f t="shared" si="10"/>
        <v>408</v>
      </c>
      <c r="Q34" s="63">
        <f t="shared" si="10"/>
        <v>453</v>
      </c>
      <c r="R34" s="63">
        <f t="shared" si="10"/>
        <v>419</v>
      </c>
      <c r="S34" s="63">
        <f t="shared" si="10"/>
        <v>467</v>
      </c>
      <c r="T34" s="63">
        <f t="shared" si="10"/>
        <v>532</v>
      </c>
      <c r="U34" s="63">
        <f t="shared" si="10"/>
        <v>480</v>
      </c>
      <c r="V34" s="62">
        <f>SUM(J34:U34)</f>
        <v>5460</v>
      </c>
      <c r="W34" s="20">
        <f>I34*V34</f>
        <v>3486756</v>
      </c>
    </row>
    <row r="35" spans="1:23" s="16" customFormat="1" ht="15.75" customHeight="1" outlineLevel="1">
      <c r="A35" s="134" t="s">
        <v>40</v>
      </c>
      <c r="B35" s="135"/>
      <c r="C35" s="135"/>
      <c r="D35" s="135"/>
      <c r="E35" s="135"/>
      <c r="F35" s="135"/>
      <c r="G35" s="135"/>
      <c r="H35" s="136"/>
      <c r="I35" s="65"/>
      <c r="J35" s="5">
        <v>484</v>
      </c>
      <c r="K35" s="5">
        <v>263</v>
      </c>
      <c r="L35" s="5">
        <v>479</v>
      </c>
      <c r="M35" s="5">
        <v>543</v>
      </c>
      <c r="N35" s="5">
        <v>386</v>
      </c>
      <c r="O35" s="5">
        <v>546</v>
      </c>
      <c r="P35" s="5">
        <v>408</v>
      </c>
      <c r="Q35" s="5">
        <v>453</v>
      </c>
      <c r="R35" s="5">
        <v>419</v>
      </c>
      <c r="S35" s="5">
        <v>467</v>
      </c>
      <c r="T35" s="5">
        <v>532</v>
      </c>
      <c r="U35" s="5">
        <v>480</v>
      </c>
      <c r="V35" s="62">
        <f>SUM(J35:U35)</f>
        <v>5460</v>
      </c>
      <c r="W35" s="22">
        <f>I35*V35</f>
        <v>0</v>
      </c>
    </row>
    <row r="36" spans="1:23" s="16" customFormat="1" ht="15.75" customHeight="1">
      <c r="A36" s="143" t="s">
        <v>16</v>
      </c>
      <c r="B36" s="144"/>
      <c r="C36" s="144"/>
      <c r="D36" s="144"/>
      <c r="E36" s="144"/>
      <c r="F36" s="144"/>
      <c r="G36" s="144"/>
      <c r="H36" s="145"/>
      <c r="I36" s="62"/>
      <c r="J36" s="20">
        <f t="shared" ref="J36:W36" si="11">SUM(J34,J28,J26,J24,J16,J14)</f>
        <v>21733</v>
      </c>
      <c r="K36" s="63">
        <f t="shared" si="11"/>
        <v>11717</v>
      </c>
      <c r="L36" s="63">
        <f t="shared" si="11"/>
        <v>17171</v>
      </c>
      <c r="M36" s="63">
        <f t="shared" si="11"/>
        <v>21283</v>
      </c>
      <c r="N36" s="63">
        <f t="shared" si="11"/>
        <v>12459</v>
      </c>
      <c r="O36" s="63">
        <f t="shared" si="11"/>
        <v>18127</v>
      </c>
      <c r="P36" s="63">
        <f t="shared" si="11"/>
        <v>12949</v>
      </c>
      <c r="Q36" s="63">
        <f t="shared" si="11"/>
        <v>12511</v>
      </c>
      <c r="R36" s="63">
        <f t="shared" si="11"/>
        <v>16177</v>
      </c>
      <c r="S36" s="63">
        <f t="shared" si="11"/>
        <v>17638</v>
      </c>
      <c r="T36" s="63">
        <f t="shared" si="11"/>
        <v>20514</v>
      </c>
      <c r="U36" s="63">
        <f t="shared" si="11"/>
        <v>18443</v>
      </c>
      <c r="V36" s="20">
        <f t="shared" si="11"/>
        <v>200722</v>
      </c>
      <c r="W36" s="20">
        <f t="shared" si="11"/>
        <v>66387321.200000003</v>
      </c>
    </row>
    <row r="37" spans="1:23" s="16" customFormat="1" ht="15.75" customHeight="1">
      <c r="A37" s="165" t="s">
        <v>41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</row>
    <row r="38" spans="1:23" s="16" customFormat="1" ht="33.75" customHeight="1">
      <c r="A38" s="143" t="s">
        <v>42</v>
      </c>
      <c r="B38" s="144"/>
      <c r="C38" s="144"/>
      <c r="D38" s="144"/>
      <c r="E38" s="144"/>
      <c r="F38" s="144"/>
      <c r="G38" s="144"/>
      <c r="H38" s="145"/>
      <c r="I38" s="63">
        <v>87.1</v>
      </c>
      <c r="J38" s="20">
        <f t="shared" ref="J38:U38" si="12">SUM(J39:J46)</f>
        <v>2038</v>
      </c>
      <c r="K38" s="63">
        <f t="shared" si="12"/>
        <v>1210</v>
      </c>
      <c r="L38" s="63">
        <f t="shared" si="12"/>
        <v>1157</v>
      </c>
      <c r="M38" s="63">
        <f t="shared" si="12"/>
        <v>6652</v>
      </c>
      <c r="N38" s="63">
        <f t="shared" si="12"/>
        <v>1944</v>
      </c>
      <c r="O38" s="63">
        <f t="shared" si="12"/>
        <v>2185</v>
      </c>
      <c r="P38" s="63">
        <f t="shared" si="12"/>
        <v>1888</v>
      </c>
      <c r="Q38" s="63">
        <f t="shared" si="12"/>
        <v>6303</v>
      </c>
      <c r="R38" s="63">
        <f t="shared" si="12"/>
        <v>757</v>
      </c>
      <c r="S38" s="63">
        <f t="shared" si="12"/>
        <v>1368</v>
      </c>
      <c r="T38" s="63">
        <f t="shared" si="12"/>
        <v>894</v>
      </c>
      <c r="U38" s="63">
        <f t="shared" si="12"/>
        <v>6733</v>
      </c>
      <c r="V38" s="20">
        <f>SUM(J38:U38)</f>
        <v>33129</v>
      </c>
      <c r="W38" s="20">
        <f t="shared" ref="W38:W49" si="13">I38*V38</f>
        <v>2885535.9</v>
      </c>
    </row>
    <row r="39" spans="1:23" s="16" customFormat="1" ht="15.75" customHeight="1" outlineLevel="1">
      <c r="A39" s="159" t="s">
        <v>43</v>
      </c>
      <c r="B39" s="160"/>
      <c r="C39" s="160"/>
      <c r="D39" s="160"/>
      <c r="E39" s="160"/>
      <c r="F39" s="160"/>
      <c r="G39" s="160"/>
      <c r="H39" s="161"/>
      <c r="I39" s="65"/>
      <c r="J39" s="65">
        <v>3</v>
      </c>
      <c r="K39" s="65">
        <v>3</v>
      </c>
      <c r="L39" s="65">
        <v>1</v>
      </c>
      <c r="M39" s="65"/>
      <c r="N39" s="65">
        <v>0</v>
      </c>
      <c r="O39" s="65"/>
      <c r="P39" s="65">
        <v>0</v>
      </c>
      <c r="Q39" s="65"/>
      <c r="R39" s="65">
        <v>0</v>
      </c>
      <c r="S39" s="65">
        <v>0</v>
      </c>
      <c r="T39" s="74">
        <v>0</v>
      </c>
      <c r="U39" s="114"/>
      <c r="V39" s="63">
        <f t="shared" ref="V39:V49" si="14">SUM(J39:U39)</f>
        <v>7</v>
      </c>
      <c r="W39" s="22">
        <f t="shared" si="13"/>
        <v>0</v>
      </c>
    </row>
    <row r="40" spans="1:23" s="16" customFormat="1" ht="15.75" customHeight="1" outlineLevel="1">
      <c r="A40" s="162" t="s">
        <v>44</v>
      </c>
      <c r="B40" s="163"/>
      <c r="C40" s="163"/>
      <c r="D40" s="163"/>
      <c r="E40" s="163"/>
      <c r="F40" s="163"/>
      <c r="G40" s="163"/>
      <c r="H40" s="164"/>
      <c r="I40" s="65"/>
      <c r="J40" s="65">
        <v>1134</v>
      </c>
      <c r="K40" s="65">
        <v>641</v>
      </c>
      <c r="L40" s="65">
        <v>618</v>
      </c>
      <c r="M40" s="65">
        <v>1002</v>
      </c>
      <c r="N40" s="65">
        <v>323</v>
      </c>
      <c r="O40" s="65">
        <v>467</v>
      </c>
      <c r="P40" s="65">
        <v>232</v>
      </c>
      <c r="Q40" s="65">
        <v>923</v>
      </c>
      <c r="R40" s="65">
        <v>340</v>
      </c>
      <c r="S40" s="65">
        <v>751</v>
      </c>
      <c r="T40" s="74">
        <v>384</v>
      </c>
      <c r="U40" s="114">
        <v>1004</v>
      </c>
      <c r="V40" s="63">
        <f t="shared" si="14"/>
        <v>7819</v>
      </c>
      <c r="W40" s="22">
        <f t="shared" si="13"/>
        <v>0</v>
      </c>
    </row>
    <row r="41" spans="1:23" s="16" customFormat="1" ht="15.75" customHeight="1" outlineLevel="1">
      <c r="A41" s="162" t="s">
        <v>45</v>
      </c>
      <c r="B41" s="163"/>
      <c r="C41" s="163"/>
      <c r="D41" s="163"/>
      <c r="E41" s="163"/>
      <c r="F41" s="163"/>
      <c r="G41" s="163"/>
      <c r="H41" s="164"/>
      <c r="I41" s="65"/>
      <c r="J41" s="65">
        <v>415</v>
      </c>
      <c r="K41" s="65">
        <v>285</v>
      </c>
      <c r="L41" s="65">
        <v>201</v>
      </c>
      <c r="M41" s="65">
        <v>950</v>
      </c>
      <c r="N41" s="65">
        <v>598</v>
      </c>
      <c r="O41" s="65">
        <v>747</v>
      </c>
      <c r="P41" s="65">
        <v>624</v>
      </c>
      <c r="Q41" s="65">
        <v>960</v>
      </c>
      <c r="R41" s="65">
        <v>190</v>
      </c>
      <c r="S41" s="65">
        <v>126</v>
      </c>
      <c r="T41" s="74">
        <v>239</v>
      </c>
      <c r="U41" s="114">
        <v>992</v>
      </c>
      <c r="V41" s="63">
        <f t="shared" si="14"/>
        <v>6327</v>
      </c>
      <c r="W41" s="22">
        <f t="shared" si="13"/>
        <v>0</v>
      </c>
    </row>
    <row r="42" spans="1:23" s="16" customFormat="1" ht="15.75" customHeight="1" outlineLevel="1">
      <c r="A42" s="159" t="s">
        <v>46</v>
      </c>
      <c r="B42" s="160"/>
      <c r="C42" s="160"/>
      <c r="D42" s="160"/>
      <c r="E42" s="160"/>
      <c r="F42" s="160"/>
      <c r="G42" s="160"/>
      <c r="H42" s="161"/>
      <c r="I42" s="65"/>
      <c r="J42" s="65">
        <v>18</v>
      </c>
      <c r="K42" s="65">
        <v>23</v>
      </c>
      <c r="L42" s="65">
        <v>16</v>
      </c>
      <c r="M42" s="65">
        <v>935</v>
      </c>
      <c r="N42" s="65">
        <v>237</v>
      </c>
      <c r="O42" s="65">
        <v>214</v>
      </c>
      <c r="P42" s="65">
        <v>295</v>
      </c>
      <c r="Q42" s="65">
        <v>863</v>
      </c>
      <c r="R42" s="65">
        <v>22</v>
      </c>
      <c r="S42" s="65">
        <v>0</v>
      </c>
      <c r="T42" s="74">
        <v>22</v>
      </c>
      <c r="U42" s="114">
        <v>935</v>
      </c>
      <c r="V42" s="63">
        <f t="shared" si="14"/>
        <v>3580</v>
      </c>
      <c r="W42" s="22">
        <f t="shared" si="13"/>
        <v>0</v>
      </c>
    </row>
    <row r="43" spans="1:23" s="16" customFormat="1" ht="15.75" customHeight="1" outlineLevel="1">
      <c r="A43" s="162" t="s">
        <v>93</v>
      </c>
      <c r="B43" s="163"/>
      <c r="C43" s="163"/>
      <c r="D43" s="163"/>
      <c r="E43" s="163"/>
      <c r="F43" s="163"/>
      <c r="G43" s="163"/>
      <c r="H43" s="164"/>
      <c r="I43" s="65"/>
      <c r="J43" s="65">
        <v>121</v>
      </c>
      <c r="K43" s="65">
        <v>67</v>
      </c>
      <c r="L43" s="65">
        <v>101</v>
      </c>
      <c r="M43" s="65">
        <v>956</v>
      </c>
      <c r="N43" s="65">
        <v>0</v>
      </c>
      <c r="O43" s="65">
        <v>1</v>
      </c>
      <c r="P43" s="65"/>
      <c r="Q43" s="65">
        <v>900</v>
      </c>
      <c r="R43" s="65">
        <v>86</v>
      </c>
      <c r="S43" s="65">
        <v>108</v>
      </c>
      <c r="T43" s="74">
        <v>45</v>
      </c>
      <c r="U43" s="114">
        <v>958</v>
      </c>
      <c r="V43" s="63">
        <f t="shared" si="14"/>
        <v>3343</v>
      </c>
      <c r="W43" s="22">
        <f t="shared" si="13"/>
        <v>0</v>
      </c>
    </row>
    <row r="44" spans="1:23" s="16" customFormat="1" ht="15.75" customHeight="1" outlineLevel="1">
      <c r="A44" s="162" t="s">
        <v>47</v>
      </c>
      <c r="B44" s="163"/>
      <c r="C44" s="163"/>
      <c r="D44" s="163"/>
      <c r="E44" s="163"/>
      <c r="F44" s="163"/>
      <c r="G44" s="163"/>
      <c r="H44" s="164"/>
      <c r="I44" s="65"/>
      <c r="J44" s="65">
        <v>19</v>
      </c>
      <c r="K44" s="65">
        <v>3</v>
      </c>
      <c r="L44" s="65"/>
      <c r="M44" s="65">
        <v>901</v>
      </c>
      <c r="N44" s="65">
        <v>226</v>
      </c>
      <c r="O44" s="65">
        <v>218</v>
      </c>
      <c r="P44" s="65">
        <v>50</v>
      </c>
      <c r="Q44" s="65">
        <v>863</v>
      </c>
      <c r="R44" s="65">
        <v>73</v>
      </c>
      <c r="S44" s="65">
        <v>79</v>
      </c>
      <c r="T44" s="74">
        <v>104</v>
      </c>
      <c r="U44" s="114">
        <v>926</v>
      </c>
      <c r="V44" s="63">
        <f t="shared" si="14"/>
        <v>3462</v>
      </c>
      <c r="W44" s="22">
        <f t="shared" si="13"/>
        <v>0</v>
      </c>
    </row>
    <row r="45" spans="1:23" s="16" customFormat="1" ht="15.75" customHeight="1" outlineLevel="1">
      <c r="A45" s="162" t="s">
        <v>48</v>
      </c>
      <c r="B45" s="163"/>
      <c r="C45" s="163"/>
      <c r="D45" s="163"/>
      <c r="E45" s="163"/>
      <c r="F45" s="163"/>
      <c r="G45" s="163"/>
      <c r="H45" s="164"/>
      <c r="I45" s="65"/>
      <c r="J45" s="65">
        <v>92</v>
      </c>
      <c r="K45" s="65">
        <v>73</v>
      </c>
      <c r="L45" s="65">
        <v>80</v>
      </c>
      <c r="M45" s="65">
        <v>983</v>
      </c>
      <c r="N45" s="65">
        <v>376</v>
      </c>
      <c r="O45" s="65">
        <v>538</v>
      </c>
      <c r="P45" s="65">
        <v>371</v>
      </c>
      <c r="Q45" s="65">
        <v>863</v>
      </c>
      <c r="R45" s="65">
        <v>16</v>
      </c>
      <c r="S45" s="65">
        <v>27</v>
      </c>
      <c r="T45" s="74">
        <v>58</v>
      </c>
      <c r="U45" s="114">
        <v>946</v>
      </c>
      <c r="V45" s="63">
        <f t="shared" si="14"/>
        <v>4423</v>
      </c>
      <c r="W45" s="22">
        <f t="shared" si="13"/>
        <v>0</v>
      </c>
    </row>
    <row r="46" spans="1:23" s="16" customFormat="1" ht="15.75" customHeight="1" outlineLevel="1">
      <c r="A46" s="162" t="s">
        <v>49</v>
      </c>
      <c r="B46" s="163"/>
      <c r="C46" s="163"/>
      <c r="D46" s="163"/>
      <c r="E46" s="163"/>
      <c r="F46" s="163"/>
      <c r="G46" s="163"/>
      <c r="H46" s="164"/>
      <c r="I46" s="65"/>
      <c r="J46" s="65">
        <v>236</v>
      </c>
      <c r="K46" s="65">
        <v>115</v>
      </c>
      <c r="L46" s="65">
        <v>140</v>
      </c>
      <c r="M46" s="65">
        <v>925</v>
      </c>
      <c r="N46" s="65">
        <v>184</v>
      </c>
      <c r="O46" s="65"/>
      <c r="P46" s="65">
        <v>316</v>
      </c>
      <c r="Q46" s="65">
        <v>931</v>
      </c>
      <c r="R46" s="65">
        <v>30</v>
      </c>
      <c r="S46" s="65">
        <v>277</v>
      </c>
      <c r="T46" s="74">
        <v>42</v>
      </c>
      <c r="U46" s="114">
        <v>972</v>
      </c>
      <c r="V46" s="63">
        <f t="shared" si="14"/>
        <v>4168</v>
      </c>
      <c r="W46" s="22">
        <f t="shared" si="13"/>
        <v>0</v>
      </c>
    </row>
    <row r="47" spans="1:23" s="16" customFormat="1" ht="15.75" customHeight="1">
      <c r="A47" s="143" t="s">
        <v>50</v>
      </c>
      <c r="B47" s="144"/>
      <c r="C47" s="144"/>
      <c r="D47" s="144"/>
      <c r="E47" s="144"/>
      <c r="F47" s="144"/>
      <c r="G47" s="144"/>
      <c r="H47" s="145"/>
      <c r="I47" s="63">
        <v>59.4</v>
      </c>
      <c r="J47" s="20">
        <f>SUM(J48)</f>
        <v>0</v>
      </c>
      <c r="K47" s="63">
        <f t="shared" ref="K47:U47" si="15">SUM(K48)</f>
        <v>2</v>
      </c>
      <c r="L47" s="63">
        <f t="shared" si="15"/>
        <v>0</v>
      </c>
      <c r="M47" s="63">
        <f t="shared" si="15"/>
        <v>0</v>
      </c>
      <c r="N47" s="63">
        <f t="shared" si="15"/>
        <v>0</v>
      </c>
      <c r="O47" s="63">
        <f t="shared" si="15"/>
        <v>0</v>
      </c>
      <c r="P47" s="63">
        <f t="shared" si="15"/>
        <v>0</v>
      </c>
      <c r="Q47" s="63">
        <f t="shared" si="15"/>
        <v>0</v>
      </c>
      <c r="R47" s="63">
        <f t="shared" si="15"/>
        <v>0</v>
      </c>
      <c r="S47" s="63">
        <f t="shared" si="15"/>
        <v>110</v>
      </c>
      <c r="T47" s="63">
        <f t="shared" si="15"/>
        <v>0</v>
      </c>
      <c r="U47" s="63">
        <f t="shared" si="15"/>
        <v>0</v>
      </c>
      <c r="V47" s="63">
        <f t="shared" si="14"/>
        <v>112</v>
      </c>
      <c r="W47" s="20">
        <f t="shared" si="13"/>
        <v>6652.8</v>
      </c>
    </row>
    <row r="48" spans="1:23" s="16" customFormat="1" ht="33" customHeight="1" outlineLevel="1">
      <c r="A48" s="134" t="s">
        <v>51</v>
      </c>
      <c r="B48" s="135"/>
      <c r="C48" s="135"/>
      <c r="D48" s="135"/>
      <c r="E48" s="135"/>
      <c r="F48" s="135"/>
      <c r="G48" s="135"/>
      <c r="H48" s="136"/>
      <c r="I48" s="64"/>
      <c r="J48" s="4">
        <v>0</v>
      </c>
      <c r="K48" s="4">
        <v>2</v>
      </c>
      <c r="L48" s="4">
        <v>0</v>
      </c>
      <c r="M48" s="4"/>
      <c r="N48" s="4">
        <v>0</v>
      </c>
      <c r="O48" s="4">
        <v>0</v>
      </c>
      <c r="P48" s="4">
        <v>0</v>
      </c>
      <c r="Q48" s="4"/>
      <c r="R48" s="4">
        <v>0</v>
      </c>
      <c r="S48" s="4">
        <v>110</v>
      </c>
      <c r="T48" s="4">
        <v>0</v>
      </c>
      <c r="U48" s="4"/>
      <c r="V48" s="63">
        <f t="shared" si="14"/>
        <v>112</v>
      </c>
      <c r="W48" s="21">
        <f t="shared" si="13"/>
        <v>0</v>
      </c>
    </row>
    <row r="49" spans="1:23" s="16" customFormat="1" ht="35.25" customHeight="1">
      <c r="A49" s="143" t="s">
        <v>52</v>
      </c>
      <c r="B49" s="144"/>
      <c r="C49" s="144"/>
      <c r="D49" s="144"/>
      <c r="E49" s="144"/>
      <c r="F49" s="144"/>
      <c r="G49" s="144"/>
      <c r="H49" s="145"/>
      <c r="I49" s="63">
        <v>90.8</v>
      </c>
      <c r="J49" s="20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f t="shared" si="14"/>
        <v>0</v>
      </c>
      <c r="W49" s="20">
        <f t="shared" si="13"/>
        <v>0</v>
      </c>
    </row>
    <row r="50" spans="1:23" s="16" customFormat="1" ht="15.75" customHeight="1">
      <c r="A50" s="143" t="s">
        <v>16</v>
      </c>
      <c r="B50" s="144"/>
      <c r="C50" s="144"/>
      <c r="D50" s="144"/>
      <c r="E50" s="144"/>
      <c r="F50" s="144"/>
      <c r="G50" s="144"/>
      <c r="H50" s="145"/>
      <c r="I50" s="17"/>
      <c r="J50" s="20">
        <f t="shared" ref="J50:W50" si="16">SUM(J38,J47,J49)</f>
        <v>2038</v>
      </c>
      <c r="K50" s="20">
        <f t="shared" si="16"/>
        <v>1212</v>
      </c>
      <c r="L50" s="63">
        <f t="shared" si="16"/>
        <v>1157</v>
      </c>
      <c r="M50" s="63">
        <f t="shared" si="16"/>
        <v>6652</v>
      </c>
      <c r="N50" s="63">
        <f t="shared" si="16"/>
        <v>1944</v>
      </c>
      <c r="O50" s="63">
        <f t="shared" si="16"/>
        <v>2185</v>
      </c>
      <c r="P50" s="63">
        <f t="shared" si="16"/>
        <v>1888</v>
      </c>
      <c r="Q50" s="63">
        <f t="shared" si="16"/>
        <v>6303</v>
      </c>
      <c r="R50" s="63">
        <f t="shared" si="16"/>
        <v>757</v>
      </c>
      <c r="S50" s="63">
        <f t="shared" si="16"/>
        <v>1478</v>
      </c>
      <c r="T50" s="63">
        <f t="shared" si="16"/>
        <v>894</v>
      </c>
      <c r="U50" s="63">
        <f t="shared" si="16"/>
        <v>6733</v>
      </c>
      <c r="V50" s="20">
        <f>SUM(V38,V47,V49)</f>
        <v>33241</v>
      </c>
      <c r="W50" s="20">
        <f t="shared" si="16"/>
        <v>2892188.6999999997</v>
      </c>
    </row>
    <row r="51" spans="1:23" s="16" customFormat="1" ht="15.75" customHeight="1">
      <c r="A51" s="157" t="s">
        <v>53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</row>
    <row r="52" spans="1:23" s="16" customFormat="1" ht="66" customHeight="1">
      <c r="A52" s="149" t="s">
        <v>54</v>
      </c>
      <c r="B52" s="150"/>
      <c r="C52" s="150"/>
      <c r="D52" s="150"/>
      <c r="E52" s="150"/>
      <c r="F52" s="150"/>
      <c r="G52" s="150"/>
      <c r="H52" s="151"/>
      <c r="I52" s="62">
        <v>235.66</v>
      </c>
      <c r="J52" s="57">
        <f>SUM(J53:J54)</f>
        <v>0</v>
      </c>
      <c r="K52" s="123">
        <f t="shared" ref="K52:U52" si="17">SUM(K53:K54)</f>
        <v>0</v>
      </c>
      <c r="L52" s="123">
        <f t="shared" si="17"/>
        <v>0</v>
      </c>
      <c r="M52" s="132">
        <f t="shared" si="17"/>
        <v>0</v>
      </c>
      <c r="N52" s="132">
        <f t="shared" si="17"/>
        <v>0</v>
      </c>
      <c r="O52" s="132">
        <f t="shared" si="17"/>
        <v>0</v>
      </c>
      <c r="P52" s="132">
        <f t="shared" si="17"/>
        <v>0</v>
      </c>
      <c r="Q52" s="132">
        <f t="shared" si="17"/>
        <v>0</v>
      </c>
      <c r="R52" s="132">
        <f t="shared" si="17"/>
        <v>0</v>
      </c>
      <c r="S52" s="132">
        <f t="shared" si="17"/>
        <v>0</v>
      </c>
      <c r="T52" s="132">
        <f t="shared" si="17"/>
        <v>0</v>
      </c>
      <c r="U52" s="132">
        <f t="shared" si="17"/>
        <v>0</v>
      </c>
      <c r="V52" s="17">
        <f>SUM(J52:U52)</f>
        <v>0</v>
      </c>
      <c r="W52" s="17">
        <f>I52*V52</f>
        <v>0</v>
      </c>
    </row>
    <row r="53" spans="1:23" s="16" customFormat="1" ht="66" customHeight="1" outlineLevel="1">
      <c r="A53" s="134" t="s">
        <v>55</v>
      </c>
      <c r="B53" s="135"/>
      <c r="C53" s="135"/>
      <c r="D53" s="135"/>
      <c r="E53" s="135"/>
      <c r="F53" s="135"/>
      <c r="G53" s="135"/>
      <c r="H53" s="136"/>
      <c r="I53" s="66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62">
        <f t="shared" ref="V53:V85" si="18">SUM(J53:U53)</f>
        <v>0</v>
      </c>
      <c r="W53" s="24"/>
    </row>
    <row r="54" spans="1:23" s="16" customFormat="1" ht="15.75" customHeight="1" outlineLevel="1">
      <c r="A54" s="146" t="s">
        <v>56</v>
      </c>
      <c r="B54" s="147"/>
      <c r="C54" s="147"/>
      <c r="D54" s="147"/>
      <c r="E54" s="147"/>
      <c r="F54" s="147"/>
      <c r="G54" s="147"/>
      <c r="H54" s="148"/>
      <c r="I54" s="66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62">
        <f t="shared" si="18"/>
        <v>0</v>
      </c>
      <c r="W54" s="24"/>
    </row>
    <row r="55" spans="1:23" s="16" customFormat="1" ht="69" customHeight="1">
      <c r="A55" s="149" t="s">
        <v>57</v>
      </c>
      <c r="B55" s="150"/>
      <c r="C55" s="150"/>
      <c r="D55" s="150"/>
      <c r="E55" s="150"/>
      <c r="F55" s="150"/>
      <c r="G55" s="150"/>
      <c r="H55" s="151"/>
      <c r="I55" s="62">
        <v>95.47</v>
      </c>
      <c r="J55" s="17">
        <f>SUM(J56)</f>
        <v>1193</v>
      </c>
      <c r="K55" s="62">
        <f t="shared" ref="K55:U55" si="19">SUM(K56)</f>
        <v>602</v>
      </c>
      <c r="L55" s="62">
        <f t="shared" si="19"/>
        <v>828</v>
      </c>
      <c r="M55" s="62">
        <f t="shared" si="19"/>
        <v>213</v>
      </c>
      <c r="N55" s="62">
        <f t="shared" si="19"/>
        <v>0</v>
      </c>
      <c r="O55" s="62">
        <f t="shared" si="19"/>
        <v>0</v>
      </c>
      <c r="P55" s="62">
        <f t="shared" si="19"/>
        <v>0</v>
      </c>
      <c r="Q55" s="62">
        <f t="shared" si="19"/>
        <v>0</v>
      </c>
      <c r="R55" s="62">
        <f t="shared" si="19"/>
        <v>0</v>
      </c>
      <c r="S55" s="62">
        <f t="shared" si="19"/>
        <v>0</v>
      </c>
      <c r="T55" s="62">
        <f t="shared" si="19"/>
        <v>12</v>
      </c>
      <c r="U55" s="62">
        <f t="shared" si="19"/>
        <v>0</v>
      </c>
      <c r="V55" s="62">
        <f t="shared" si="18"/>
        <v>2848</v>
      </c>
      <c r="W55" s="17">
        <f t="shared" ref="W55:W85" si="20">I55*V55</f>
        <v>271898.56</v>
      </c>
    </row>
    <row r="56" spans="1:23" s="16" customFormat="1" ht="15.75" customHeight="1" outlineLevel="1">
      <c r="A56" s="137" t="s">
        <v>58</v>
      </c>
      <c r="B56" s="138"/>
      <c r="C56" s="138"/>
      <c r="D56" s="138"/>
      <c r="E56" s="138"/>
      <c r="F56" s="138"/>
      <c r="G56" s="138"/>
      <c r="H56" s="139"/>
      <c r="I56" s="67"/>
      <c r="J56" s="2">
        <v>1193</v>
      </c>
      <c r="K56" s="2">
        <v>602</v>
      </c>
      <c r="L56" s="2">
        <v>828</v>
      </c>
      <c r="M56" s="2">
        <v>213</v>
      </c>
      <c r="N56" s="2">
        <v>0</v>
      </c>
      <c r="O56" s="2">
        <v>0</v>
      </c>
      <c r="P56" s="2">
        <v>0</v>
      </c>
      <c r="Q56" s="2"/>
      <c r="R56" s="2">
        <v>0</v>
      </c>
      <c r="S56" s="2">
        <v>0</v>
      </c>
      <c r="T56" s="2">
        <v>12</v>
      </c>
      <c r="U56" s="2"/>
      <c r="V56" s="62">
        <f t="shared" si="18"/>
        <v>2848</v>
      </c>
      <c r="W56" s="25">
        <f t="shared" si="20"/>
        <v>0</v>
      </c>
    </row>
    <row r="57" spans="1:23" s="16" customFormat="1" ht="32.25" customHeight="1">
      <c r="A57" s="149" t="s">
        <v>59</v>
      </c>
      <c r="B57" s="150"/>
      <c r="C57" s="150"/>
      <c r="D57" s="150"/>
      <c r="E57" s="150"/>
      <c r="F57" s="150"/>
      <c r="G57" s="150"/>
      <c r="H57" s="151"/>
      <c r="I57" s="62">
        <v>182</v>
      </c>
      <c r="J57" s="17">
        <f t="shared" ref="J57:U57" si="21">SUM(J58:J68)</f>
        <v>4350</v>
      </c>
      <c r="K57" s="62">
        <f t="shared" si="21"/>
        <v>2550</v>
      </c>
      <c r="L57" s="62">
        <f t="shared" si="21"/>
        <v>2364</v>
      </c>
      <c r="M57" s="62">
        <f t="shared" si="21"/>
        <v>1951</v>
      </c>
      <c r="N57" s="62">
        <f t="shared" si="21"/>
        <v>14846</v>
      </c>
      <c r="O57" s="62">
        <f t="shared" si="21"/>
        <v>20956</v>
      </c>
      <c r="P57" s="62">
        <f t="shared" si="21"/>
        <v>14608</v>
      </c>
      <c r="Q57" s="62">
        <f t="shared" si="21"/>
        <v>1616</v>
      </c>
      <c r="R57" s="62">
        <f t="shared" si="21"/>
        <v>13238</v>
      </c>
      <c r="S57" s="62">
        <f t="shared" si="21"/>
        <v>13672</v>
      </c>
      <c r="T57" s="62">
        <f t="shared" si="21"/>
        <v>17310</v>
      </c>
      <c r="U57" s="62">
        <f t="shared" si="21"/>
        <v>2160</v>
      </c>
      <c r="V57" s="62">
        <f t="shared" si="18"/>
        <v>109621</v>
      </c>
      <c r="W57" s="17">
        <f t="shared" si="20"/>
        <v>19951022</v>
      </c>
    </row>
    <row r="58" spans="1:23" s="16" customFormat="1" ht="15.75" customHeight="1" outlineLevel="1">
      <c r="A58" s="137" t="s">
        <v>60</v>
      </c>
      <c r="B58" s="138"/>
      <c r="C58" s="138"/>
      <c r="D58" s="138"/>
      <c r="E58" s="138"/>
      <c r="F58" s="138"/>
      <c r="G58" s="138"/>
      <c r="H58" s="139"/>
      <c r="I58" s="67"/>
      <c r="J58" s="67">
        <v>1241</v>
      </c>
      <c r="K58" s="67">
        <v>646</v>
      </c>
      <c r="L58" s="67">
        <v>665</v>
      </c>
      <c r="M58" s="67">
        <v>210</v>
      </c>
      <c r="N58" s="67">
        <v>0</v>
      </c>
      <c r="O58" s="67">
        <v>0</v>
      </c>
      <c r="P58" s="67">
        <v>0</v>
      </c>
      <c r="Q58" s="67"/>
      <c r="R58" s="67">
        <v>44</v>
      </c>
      <c r="S58" s="67">
        <v>205</v>
      </c>
      <c r="T58" s="75">
        <v>242</v>
      </c>
      <c r="U58" s="115">
        <v>52</v>
      </c>
      <c r="V58" s="62">
        <f t="shared" si="18"/>
        <v>3305</v>
      </c>
      <c r="W58" s="25">
        <f t="shared" si="20"/>
        <v>0</v>
      </c>
    </row>
    <row r="59" spans="1:23" s="16" customFormat="1" ht="15.75" customHeight="1" outlineLevel="1">
      <c r="A59" s="137" t="s">
        <v>61</v>
      </c>
      <c r="B59" s="138"/>
      <c r="C59" s="138"/>
      <c r="D59" s="138"/>
      <c r="E59" s="138"/>
      <c r="F59" s="138"/>
      <c r="G59" s="138"/>
      <c r="H59" s="139"/>
      <c r="I59" s="67"/>
      <c r="J59" s="67">
        <v>1001</v>
      </c>
      <c r="K59" s="67">
        <v>651</v>
      </c>
      <c r="L59" s="67">
        <v>573</v>
      </c>
      <c r="M59" s="67">
        <v>500</v>
      </c>
      <c r="N59" s="67">
        <v>0</v>
      </c>
      <c r="O59" s="67">
        <v>0</v>
      </c>
      <c r="P59" s="67">
        <v>0</v>
      </c>
      <c r="Q59" s="67"/>
      <c r="R59" s="67">
        <v>40</v>
      </c>
      <c r="S59" s="67">
        <v>194</v>
      </c>
      <c r="T59" s="75">
        <v>104</v>
      </c>
      <c r="U59" s="115">
        <v>49</v>
      </c>
      <c r="V59" s="62">
        <f t="shared" si="18"/>
        <v>3112</v>
      </c>
      <c r="W59" s="25">
        <f t="shared" si="20"/>
        <v>0</v>
      </c>
    </row>
    <row r="60" spans="1:23" s="16" customFormat="1" ht="15.75" customHeight="1" outlineLevel="1">
      <c r="A60" s="137" t="s">
        <v>62</v>
      </c>
      <c r="B60" s="138"/>
      <c r="C60" s="138"/>
      <c r="D60" s="138"/>
      <c r="E60" s="138"/>
      <c r="F60" s="138"/>
      <c r="G60" s="138"/>
      <c r="H60" s="139"/>
      <c r="I60" s="67"/>
      <c r="J60" s="67">
        <v>698</v>
      </c>
      <c r="K60" s="67">
        <v>382</v>
      </c>
      <c r="L60" s="67">
        <v>247</v>
      </c>
      <c r="M60" s="67">
        <v>230</v>
      </c>
      <c r="N60" s="67">
        <v>0</v>
      </c>
      <c r="O60" s="67">
        <v>0</v>
      </c>
      <c r="P60" s="67">
        <v>0</v>
      </c>
      <c r="Q60" s="67"/>
      <c r="R60" s="67">
        <v>3</v>
      </c>
      <c r="S60" s="67">
        <v>95</v>
      </c>
      <c r="T60" s="75">
        <v>0</v>
      </c>
      <c r="U60" s="115"/>
      <c r="V60" s="62">
        <f t="shared" si="18"/>
        <v>1655</v>
      </c>
      <c r="W60" s="25">
        <f t="shared" si="20"/>
        <v>0</v>
      </c>
    </row>
    <row r="61" spans="1:23" s="16" customFormat="1" ht="15.75" customHeight="1" outlineLevel="1">
      <c r="A61" s="137" t="s">
        <v>63</v>
      </c>
      <c r="B61" s="138"/>
      <c r="C61" s="138"/>
      <c r="D61" s="138"/>
      <c r="E61" s="138"/>
      <c r="F61" s="138"/>
      <c r="G61" s="138"/>
      <c r="H61" s="139"/>
      <c r="I61" s="67"/>
      <c r="J61" s="67">
        <v>333</v>
      </c>
      <c r="K61" s="67">
        <v>141</v>
      </c>
      <c r="L61" s="67">
        <v>181</v>
      </c>
      <c r="M61" s="67">
        <v>199</v>
      </c>
      <c r="N61" s="67">
        <v>2472</v>
      </c>
      <c r="O61" s="67">
        <v>3433</v>
      </c>
      <c r="P61" s="67">
        <v>1849</v>
      </c>
      <c r="Q61" s="67">
        <v>23</v>
      </c>
      <c r="R61" s="67">
        <v>0</v>
      </c>
      <c r="S61" s="67">
        <v>167</v>
      </c>
      <c r="T61" s="75">
        <v>5</v>
      </c>
      <c r="U61" s="115"/>
      <c r="V61" s="62">
        <f t="shared" si="18"/>
        <v>8803</v>
      </c>
      <c r="W61" s="25">
        <f t="shared" si="20"/>
        <v>0</v>
      </c>
    </row>
    <row r="62" spans="1:23" s="16" customFormat="1" ht="15.75" customHeight="1" outlineLevel="1">
      <c r="A62" s="137" t="s">
        <v>64</v>
      </c>
      <c r="B62" s="138"/>
      <c r="C62" s="138"/>
      <c r="D62" s="138"/>
      <c r="E62" s="138"/>
      <c r="F62" s="138"/>
      <c r="G62" s="138"/>
      <c r="H62" s="139"/>
      <c r="I62" s="67"/>
      <c r="J62" s="67">
        <v>719</v>
      </c>
      <c r="K62" s="67">
        <v>399</v>
      </c>
      <c r="L62" s="67">
        <v>445</v>
      </c>
      <c r="M62" s="67">
        <v>364</v>
      </c>
      <c r="N62" s="67">
        <v>0</v>
      </c>
      <c r="O62" s="67">
        <v>2</v>
      </c>
      <c r="P62" s="67">
        <v>0</v>
      </c>
      <c r="Q62" s="67"/>
      <c r="R62" s="67">
        <v>551</v>
      </c>
      <c r="S62" s="67">
        <v>657</v>
      </c>
      <c r="T62" s="75">
        <v>586</v>
      </c>
      <c r="U62" s="115">
        <v>230</v>
      </c>
      <c r="V62" s="62">
        <f t="shared" si="18"/>
        <v>3953</v>
      </c>
      <c r="W62" s="25">
        <f t="shared" si="20"/>
        <v>0</v>
      </c>
    </row>
    <row r="63" spans="1:23" s="16" customFormat="1" ht="15.75" customHeight="1" outlineLevel="1">
      <c r="A63" s="137" t="s">
        <v>94</v>
      </c>
      <c r="B63" s="138"/>
      <c r="C63" s="138"/>
      <c r="D63" s="138"/>
      <c r="E63" s="138"/>
      <c r="F63" s="138"/>
      <c r="G63" s="138"/>
      <c r="H63" s="139"/>
      <c r="I63" s="67"/>
      <c r="J63" s="67">
        <v>4</v>
      </c>
      <c r="K63" s="67">
        <v>0</v>
      </c>
      <c r="L63" s="67">
        <v>4</v>
      </c>
      <c r="M63" s="67"/>
      <c r="N63" s="67">
        <v>0</v>
      </c>
      <c r="O63" s="67"/>
      <c r="P63" s="67">
        <v>0</v>
      </c>
      <c r="Q63" s="67"/>
      <c r="R63" s="67">
        <v>5</v>
      </c>
      <c r="S63" s="67">
        <v>3</v>
      </c>
      <c r="T63" s="75">
        <v>0</v>
      </c>
      <c r="U63" s="115"/>
      <c r="V63" s="62">
        <f t="shared" si="18"/>
        <v>16</v>
      </c>
      <c r="W63" s="25">
        <f t="shared" si="20"/>
        <v>0</v>
      </c>
    </row>
    <row r="64" spans="1:23" s="16" customFormat="1" ht="15.75" customHeight="1" outlineLevel="1">
      <c r="A64" s="137" t="s">
        <v>66</v>
      </c>
      <c r="B64" s="138"/>
      <c r="C64" s="138"/>
      <c r="D64" s="138"/>
      <c r="E64" s="138"/>
      <c r="F64" s="138"/>
      <c r="G64" s="138"/>
      <c r="H64" s="139"/>
      <c r="I64" s="67"/>
      <c r="J64" s="67">
        <v>8</v>
      </c>
      <c r="K64" s="67">
        <v>4</v>
      </c>
      <c r="L64" s="67">
        <v>6</v>
      </c>
      <c r="M64" s="67">
        <v>37</v>
      </c>
      <c r="N64" s="67">
        <v>401</v>
      </c>
      <c r="O64" s="67">
        <v>561</v>
      </c>
      <c r="P64" s="67">
        <v>425</v>
      </c>
      <c r="Q64" s="67">
        <v>189</v>
      </c>
      <c r="R64" s="67">
        <v>316</v>
      </c>
      <c r="S64" s="67">
        <v>328</v>
      </c>
      <c r="T64" s="75">
        <v>225</v>
      </c>
      <c r="U64" s="115">
        <v>252</v>
      </c>
      <c r="V64" s="62">
        <f t="shared" si="18"/>
        <v>2752</v>
      </c>
      <c r="W64" s="25">
        <f t="shared" si="20"/>
        <v>0</v>
      </c>
    </row>
    <row r="65" spans="1:23" s="16" customFormat="1" ht="15.75" customHeight="1" outlineLevel="1">
      <c r="A65" s="137" t="s">
        <v>67</v>
      </c>
      <c r="B65" s="138"/>
      <c r="C65" s="138"/>
      <c r="D65" s="138"/>
      <c r="E65" s="138"/>
      <c r="F65" s="138"/>
      <c r="G65" s="138"/>
      <c r="H65" s="139"/>
      <c r="I65" s="67"/>
      <c r="J65" s="67">
        <v>0</v>
      </c>
      <c r="K65" s="67">
        <v>0</v>
      </c>
      <c r="L65" s="67">
        <v>0</v>
      </c>
      <c r="M65" s="67"/>
      <c r="N65" s="67">
        <v>10006</v>
      </c>
      <c r="O65" s="67">
        <v>13920</v>
      </c>
      <c r="P65" s="67">
        <v>10360</v>
      </c>
      <c r="Q65" s="67">
        <v>920</v>
      </c>
      <c r="R65" s="67">
        <v>10172</v>
      </c>
      <c r="S65" s="67">
        <v>10452</v>
      </c>
      <c r="T65" s="75">
        <v>12954</v>
      </c>
      <c r="U65" s="115">
        <v>987</v>
      </c>
      <c r="V65" s="62">
        <f t="shared" si="18"/>
        <v>69771</v>
      </c>
      <c r="W65" s="25">
        <f t="shared" si="20"/>
        <v>0</v>
      </c>
    </row>
    <row r="66" spans="1:23" s="16" customFormat="1" ht="15.75" customHeight="1" outlineLevel="1">
      <c r="A66" s="137" t="s">
        <v>68</v>
      </c>
      <c r="B66" s="138"/>
      <c r="C66" s="138"/>
      <c r="D66" s="138"/>
      <c r="E66" s="138"/>
      <c r="F66" s="138"/>
      <c r="G66" s="138"/>
      <c r="H66" s="139"/>
      <c r="I66" s="67"/>
      <c r="J66" s="67">
        <v>27</v>
      </c>
      <c r="K66" s="67">
        <v>51</v>
      </c>
      <c r="L66" s="67">
        <v>2</v>
      </c>
      <c r="M66" s="67">
        <v>301</v>
      </c>
      <c r="N66" s="67">
        <v>218</v>
      </c>
      <c r="O66" s="67">
        <v>373</v>
      </c>
      <c r="P66" s="67">
        <v>227</v>
      </c>
      <c r="Q66" s="67">
        <v>194</v>
      </c>
      <c r="R66" s="67">
        <v>205</v>
      </c>
      <c r="S66" s="67">
        <v>300</v>
      </c>
      <c r="T66" s="75">
        <v>284</v>
      </c>
      <c r="U66" s="115">
        <v>291</v>
      </c>
      <c r="V66" s="62">
        <f t="shared" si="18"/>
        <v>2473</v>
      </c>
      <c r="W66" s="25">
        <f t="shared" si="20"/>
        <v>0</v>
      </c>
    </row>
    <row r="67" spans="1:23" s="16" customFormat="1" ht="15.75" customHeight="1" outlineLevel="1">
      <c r="A67" s="140" t="s">
        <v>95</v>
      </c>
      <c r="B67" s="141"/>
      <c r="C67" s="141"/>
      <c r="D67" s="141"/>
      <c r="E67" s="141"/>
      <c r="F67" s="141"/>
      <c r="G67" s="141"/>
      <c r="H67" s="142"/>
      <c r="I67" s="67"/>
      <c r="J67" s="67">
        <v>0</v>
      </c>
      <c r="K67" s="67">
        <v>0</v>
      </c>
      <c r="L67" s="67">
        <v>0</v>
      </c>
      <c r="M67" s="67"/>
      <c r="N67" s="67">
        <v>1739</v>
      </c>
      <c r="O67" s="67">
        <v>2651</v>
      </c>
      <c r="P67" s="67">
        <v>1747</v>
      </c>
      <c r="Q67" s="67">
        <v>290</v>
      </c>
      <c r="R67" s="67">
        <v>1898</v>
      </c>
      <c r="S67" s="67">
        <v>1262</v>
      </c>
      <c r="T67" s="75">
        <v>2910</v>
      </c>
      <c r="U67" s="115">
        <v>299</v>
      </c>
      <c r="V67" s="62">
        <f t="shared" si="18"/>
        <v>12796</v>
      </c>
      <c r="W67" s="25">
        <f t="shared" si="20"/>
        <v>0</v>
      </c>
    </row>
    <row r="68" spans="1:23" s="16" customFormat="1" ht="15.75" customHeight="1" outlineLevel="1">
      <c r="A68" s="137" t="s">
        <v>69</v>
      </c>
      <c r="B68" s="138"/>
      <c r="C68" s="138"/>
      <c r="D68" s="138"/>
      <c r="E68" s="138"/>
      <c r="F68" s="138"/>
      <c r="G68" s="138"/>
      <c r="H68" s="139"/>
      <c r="I68" s="67"/>
      <c r="J68" s="67">
        <v>319</v>
      </c>
      <c r="K68" s="67">
        <v>276</v>
      </c>
      <c r="L68" s="67">
        <v>241</v>
      </c>
      <c r="M68" s="67">
        <v>110</v>
      </c>
      <c r="N68" s="67">
        <v>10</v>
      </c>
      <c r="O68" s="67">
        <v>16</v>
      </c>
      <c r="P68" s="67">
        <v>0</v>
      </c>
      <c r="Q68" s="67"/>
      <c r="R68" s="67">
        <v>4</v>
      </c>
      <c r="S68" s="67">
        <v>9</v>
      </c>
      <c r="T68" s="75">
        <v>0</v>
      </c>
      <c r="U68" s="115"/>
      <c r="V68" s="62">
        <f t="shared" si="18"/>
        <v>985</v>
      </c>
      <c r="W68" s="25">
        <f t="shared" si="20"/>
        <v>0</v>
      </c>
    </row>
    <row r="69" spans="1:23" s="16" customFormat="1" ht="33.75" customHeight="1">
      <c r="A69" s="143" t="s">
        <v>70</v>
      </c>
      <c r="B69" s="144"/>
      <c r="C69" s="144"/>
      <c r="D69" s="144"/>
      <c r="E69" s="144"/>
      <c r="F69" s="144"/>
      <c r="G69" s="144"/>
      <c r="H69" s="145"/>
      <c r="I69" s="63">
        <v>114.61</v>
      </c>
      <c r="J69" s="20">
        <f>SUM(J70:J82)</f>
        <v>2377</v>
      </c>
      <c r="K69" s="63">
        <f t="shared" ref="K69:U69" si="22">SUM(K70:K82)</f>
        <v>1389</v>
      </c>
      <c r="L69" s="63">
        <f t="shared" si="22"/>
        <v>1623</v>
      </c>
      <c r="M69" s="63">
        <f t="shared" si="22"/>
        <v>1886</v>
      </c>
      <c r="N69" s="63">
        <f t="shared" si="22"/>
        <v>14984</v>
      </c>
      <c r="O69" s="63">
        <f t="shared" si="22"/>
        <v>20818</v>
      </c>
      <c r="P69" s="63">
        <f t="shared" si="22"/>
        <v>4350</v>
      </c>
      <c r="Q69" s="63">
        <f t="shared" si="22"/>
        <v>4560</v>
      </c>
      <c r="R69" s="63">
        <f t="shared" si="22"/>
        <v>7531</v>
      </c>
      <c r="S69" s="63">
        <f t="shared" si="22"/>
        <v>8961</v>
      </c>
      <c r="T69" s="63">
        <f t="shared" si="22"/>
        <v>9621</v>
      </c>
      <c r="U69" s="63">
        <f t="shared" si="22"/>
        <v>1649</v>
      </c>
      <c r="V69" s="62">
        <f t="shared" si="18"/>
        <v>79749</v>
      </c>
      <c r="W69" s="20">
        <f t="shared" si="20"/>
        <v>9140032.8900000006</v>
      </c>
    </row>
    <row r="70" spans="1:23" s="16" customFormat="1" ht="15.75" customHeight="1" outlineLevel="1">
      <c r="A70" s="137" t="s">
        <v>71</v>
      </c>
      <c r="B70" s="138"/>
      <c r="C70" s="138"/>
      <c r="D70" s="138"/>
      <c r="E70" s="138"/>
      <c r="F70" s="138"/>
      <c r="G70" s="138"/>
      <c r="H70" s="139"/>
      <c r="I70" s="65"/>
      <c r="J70" s="65">
        <v>2164</v>
      </c>
      <c r="K70" s="65">
        <v>1067</v>
      </c>
      <c r="L70" s="65">
        <v>1475</v>
      </c>
      <c r="M70" s="65">
        <v>695</v>
      </c>
      <c r="N70" s="65">
        <v>2496</v>
      </c>
      <c r="O70" s="65">
        <v>3475</v>
      </c>
      <c r="P70" s="65">
        <v>1817</v>
      </c>
      <c r="Q70" s="65">
        <v>346</v>
      </c>
      <c r="R70" s="65">
        <v>1226</v>
      </c>
      <c r="S70" s="65">
        <v>1605</v>
      </c>
      <c r="T70" s="5">
        <v>1561</v>
      </c>
      <c r="U70" s="5">
        <v>320</v>
      </c>
      <c r="V70" s="62">
        <f t="shared" si="18"/>
        <v>18247</v>
      </c>
      <c r="W70" s="22">
        <f t="shared" si="20"/>
        <v>0</v>
      </c>
    </row>
    <row r="71" spans="1:23" s="16" customFormat="1" ht="15.75" customHeight="1" outlineLevel="1">
      <c r="A71" s="137" t="s">
        <v>72</v>
      </c>
      <c r="B71" s="138"/>
      <c r="C71" s="138"/>
      <c r="D71" s="138"/>
      <c r="E71" s="138"/>
      <c r="F71" s="138"/>
      <c r="G71" s="138"/>
      <c r="H71" s="139"/>
      <c r="I71" s="65"/>
      <c r="J71" s="65">
        <v>1</v>
      </c>
      <c r="K71" s="65">
        <v>0</v>
      </c>
      <c r="L71" s="65">
        <v>0</v>
      </c>
      <c r="M71" s="65">
        <v>193</v>
      </c>
      <c r="N71" s="65">
        <v>2302</v>
      </c>
      <c r="O71" s="65">
        <v>3245</v>
      </c>
      <c r="P71" s="65">
        <v>0</v>
      </c>
      <c r="Q71" s="65">
        <v>864</v>
      </c>
      <c r="R71" s="65">
        <v>25</v>
      </c>
      <c r="S71" s="65">
        <v>256</v>
      </c>
      <c r="T71" s="5">
        <v>0</v>
      </c>
      <c r="U71" s="5"/>
      <c r="V71" s="62">
        <f t="shared" si="18"/>
        <v>6886</v>
      </c>
      <c r="W71" s="22">
        <f t="shared" si="20"/>
        <v>0</v>
      </c>
    </row>
    <row r="72" spans="1:23" s="16" customFormat="1" ht="15.75" customHeight="1" outlineLevel="1">
      <c r="A72" s="137" t="s">
        <v>73</v>
      </c>
      <c r="B72" s="138"/>
      <c r="C72" s="138"/>
      <c r="D72" s="138"/>
      <c r="E72" s="138"/>
      <c r="F72" s="138"/>
      <c r="G72" s="138"/>
      <c r="H72" s="139"/>
      <c r="I72" s="65"/>
      <c r="J72" s="65">
        <v>0</v>
      </c>
      <c r="K72" s="65">
        <v>0</v>
      </c>
      <c r="L72" s="65">
        <v>35</v>
      </c>
      <c r="M72" s="65">
        <v>120</v>
      </c>
      <c r="N72" s="65">
        <v>821</v>
      </c>
      <c r="O72" s="65">
        <v>521</v>
      </c>
      <c r="P72" s="65">
        <v>0</v>
      </c>
      <c r="Q72" s="65">
        <v>190</v>
      </c>
      <c r="R72" s="65">
        <v>42</v>
      </c>
      <c r="S72" s="65">
        <v>131</v>
      </c>
      <c r="T72" s="5">
        <v>18</v>
      </c>
      <c r="U72" s="5">
        <v>30</v>
      </c>
      <c r="V72" s="62">
        <f t="shared" si="18"/>
        <v>1908</v>
      </c>
      <c r="W72" s="22">
        <f t="shared" si="20"/>
        <v>0</v>
      </c>
    </row>
    <row r="73" spans="1:23" s="16" customFormat="1" ht="15.75" customHeight="1" outlineLevel="1">
      <c r="A73" s="137" t="s">
        <v>74</v>
      </c>
      <c r="B73" s="138"/>
      <c r="C73" s="138"/>
      <c r="D73" s="138"/>
      <c r="E73" s="138"/>
      <c r="F73" s="138"/>
      <c r="G73" s="138"/>
      <c r="H73" s="139"/>
      <c r="I73" s="65"/>
      <c r="J73" s="65">
        <v>0</v>
      </c>
      <c r="K73" s="65">
        <v>0</v>
      </c>
      <c r="L73" s="65">
        <v>12</v>
      </c>
      <c r="M73" s="65">
        <v>125</v>
      </c>
      <c r="N73" s="65">
        <v>2290</v>
      </c>
      <c r="O73" s="65">
        <v>3250</v>
      </c>
      <c r="P73" s="65">
        <v>1692</v>
      </c>
      <c r="Q73" s="65">
        <v>1402</v>
      </c>
      <c r="R73" s="65">
        <v>2344</v>
      </c>
      <c r="S73" s="65">
        <v>2430</v>
      </c>
      <c r="T73" s="5">
        <v>3059</v>
      </c>
      <c r="U73" s="5">
        <v>456</v>
      </c>
      <c r="V73" s="62">
        <f t="shared" si="18"/>
        <v>17060</v>
      </c>
      <c r="W73" s="22">
        <f t="shared" si="20"/>
        <v>0</v>
      </c>
    </row>
    <row r="74" spans="1:23" s="16" customFormat="1" ht="15.75" customHeight="1" outlineLevel="1">
      <c r="A74" s="137" t="s">
        <v>75</v>
      </c>
      <c r="B74" s="138"/>
      <c r="C74" s="138"/>
      <c r="D74" s="138"/>
      <c r="E74" s="138"/>
      <c r="F74" s="138"/>
      <c r="G74" s="138"/>
      <c r="H74" s="139"/>
      <c r="I74" s="65"/>
      <c r="J74" s="65">
        <v>0</v>
      </c>
      <c r="K74" s="65">
        <v>0</v>
      </c>
      <c r="L74" s="65">
        <v>11</v>
      </c>
      <c r="M74" s="65">
        <v>193</v>
      </c>
      <c r="N74" s="65">
        <v>2302</v>
      </c>
      <c r="O74" s="65">
        <v>3261</v>
      </c>
      <c r="P74" s="65">
        <v>0</v>
      </c>
      <c r="Q74" s="65">
        <v>866</v>
      </c>
      <c r="R74" s="65">
        <v>2</v>
      </c>
      <c r="S74" s="65">
        <v>348</v>
      </c>
      <c r="T74" s="5">
        <v>10</v>
      </c>
      <c r="U74" s="5"/>
      <c r="V74" s="62">
        <f t="shared" si="18"/>
        <v>6993</v>
      </c>
      <c r="W74" s="22">
        <f t="shared" si="20"/>
        <v>0</v>
      </c>
    </row>
    <row r="75" spans="1:23" s="16" customFormat="1" ht="15.75" customHeight="1" outlineLevel="1">
      <c r="A75" s="137" t="s">
        <v>76</v>
      </c>
      <c r="B75" s="138"/>
      <c r="C75" s="138"/>
      <c r="D75" s="138"/>
      <c r="E75" s="138"/>
      <c r="F75" s="138"/>
      <c r="G75" s="138"/>
      <c r="H75" s="139"/>
      <c r="I75" s="65"/>
      <c r="J75" s="117">
        <v>0</v>
      </c>
      <c r="K75" s="65">
        <v>0</v>
      </c>
      <c r="L75" s="65">
        <v>0</v>
      </c>
      <c r="M75" s="65"/>
      <c r="N75" s="65">
        <v>416</v>
      </c>
      <c r="O75" s="65">
        <v>559</v>
      </c>
      <c r="P75" s="65">
        <v>0</v>
      </c>
      <c r="Q75" s="65">
        <v>63</v>
      </c>
      <c r="R75" s="65">
        <v>2</v>
      </c>
      <c r="S75" s="65">
        <v>0</v>
      </c>
      <c r="T75" s="5">
        <v>6</v>
      </c>
      <c r="U75" s="5"/>
      <c r="V75" s="62">
        <f t="shared" si="18"/>
        <v>1046</v>
      </c>
      <c r="W75" s="22">
        <f t="shared" si="20"/>
        <v>0</v>
      </c>
    </row>
    <row r="76" spans="1:23" s="16" customFormat="1" ht="15.75" customHeight="1" outlineLevel="1">
      <c r="A76" s="137" t="s">
        <v>96</v>
      </c>
      <c r="B76" s="138"/>
      <c r="C76" s="138"/>
      <c r="D76" s="138"/>
      <c r="E76" s="138"/>
      <c r="F76" s="138"/>
      <c r="G76" s="138"/>
      <c r="H76" s="139"/>
      <c r="I76" s="65"/>
      <c r="J76" s="65">
        <v>54</v>
      </c>
      <c r="K76" s="65">
        <v>31</v>
      </c>
      <c r="L76" s="65">
        <v>52</v>
      </c>
      <c r="M76" s="65">
        <v>97</v>
      </c>
      <c r="N76" s="65">
        <v>1372</v>
      </c>
      <c r="O76" s="65">
        <v>2777</v>
      </c>
      <c r="P76" s="65">
        <v>841</v>
      </c>
      <c r="Q76" s="65">
        <v>241</v>
      </c>
      <c r="R76" s="65">
        <v>1242</v>
      </c>
      <c r="S76" s="65">
        <v>1448</v>
      </c>
      <c r="T76" s="5">
        <v>1495</v>
      </c>
      <c r="U76" s="5">
        <v>350</v>
      </c>
      <c r="V76" s="62">
        <f t="shared" si="18"/>
        <v>10000</v>
      </c>
      <c r="W76" s="22">
        <f t="shared" si="20"/>
        <v>0</v>
      </c>
    </row>
    <row r="77" spans="1:23" s="16" customFormat="1" ht="15.75" customHeight="1" outlineLevel="1">
      <c r="A77" s="137" t="s">
        <v>78</v>
      </c>
      <c r="B77" s="138"/>
      <c r="C77" s="138"/>
      <c r="D77" s="138"/>
      <c r="E77" s="138"/>
      <c r="F77" s="138"/>
      <c r="G77" s="138"/>
      <c r="H77" s="139"/>
      <c r="I77" s="65"/>
      <c r="J77" s="65">
        <v>0</v>
      </c>
      <c r="K77" s="65">
        <v>0</v>
      </c>
      <c r="L77" s="65">
        <v>0</v>
      </c>
      <c r="M77" s="65"/>
      <c r="N77" s="65">
        <v>2484</v>
      </c>
      <c r="O77" s="65">
        <v>3488</v>
      </c>
      <c r="P77" s="65">
        <v>0</v>
      </c>
      <c r="Q77" s="65">
        <v>360</v>
      </c>
      <c r="R77" s="65">
        <v>2086</v>
      </c>
      <c r="S77" s="65">
        <v>2070</v>
      </c>
      <c r="T77" s="5">
        <v>3000</v>
      </c>
      <c r="U77" s="5">
        <v>123</v>
      </c>
      <c r="V77" s="62">
        <f t="shared" si="18"/>
        <v>13611</v>
      </c>
      <c r="W77" s="22">
        <f t="shared" si="20"/>
        <v>0</v>
      </c>
    </row>
    <row r="78" spans="1:23" s="16" customFormat="1" ht="15.75" customHeight="1" outlineLevel="1">
      <c r="A78" s="137" t="s">
        <v>125</v>
      </c>
      <c r="B78" s="138"/>
      <c r="C78" s="138"/>
      <c r="D78" s="138"/>
      <c r="E78" s="138"/>
      <c r="F78" s="138"/>
      <c r="G78" s="138"/>
      <c r="H78" s="139"/>
      <c r="I78" s="65"/>
      <c r="J78" s="65">
        <v>2</v>
      </c>
      <c r="K78" s="65">
        <v>0</v>
      </c>
      <c r="L78" s="65">
        <v>0</v>
      </c>
      <c r="M78" s="65"/>
      <c r="N78" s="65">
        <v>491</v>
      </c>
      <c r="O78" s="65">
        <v>242</v>
      </c>
      <c r="P78" s="65">
        <v>0</v>
      </c>
      <c r="Q78" s="65">
        <v>228</v>
      </c>
      <c r="R78" s="65">
        <v>0</v>
      </c>
      <c r="S78" s="65">
        <v>0</v>
      </c>
      <c r="T78" s="5">
        <v>0</v>
      </c>
      <c r="U78" s="5"/>
      <c r="V78" s="62">
        <f t="shared" si="18"/>
        <v>963</v>
      </c>
      <c r="W78" s="65">
        <f t="shared" si="20"/>
        <v>0</v>
      </c>
    </row>
    <row r="79" spans="1:23" s="16" customFormat="1" ht="15.75" customHeight="1" outlineLevel="1">
      <c r="A79" s="137" t="s">
        <v>79</v>
      </c>
      <c r="B79" s="138"/>
      <c r="C79" s="138"/>
      <c r="D79" s="138"/>
      <c r="E79" s="138"/>
      <c r="F79" s="138"/>
      <c r="G79" s="138"/>
      <c r="H79" s="139"/>
      <c r="I79" s="65"/>
      <c r="J79" s="65">
        <v>4</v>
      </c>
      <c r="K79" s="65">
        <v>0</v>
      </c>
      <c r="L79" s="65">
        <v>0</v>
      </c>
      <c r="M79" s="65">
        <v>96</v>
      </c>
      <c r="N79" s="65">
        <v>10</v>
      </c>
      <c r="O79" s="65"/>
      <c r="P79" s="65">
        <v>0</v>
      </c>
      <c r="Q79" s="65"/>
      <c r="R79" s="65">
        <v>226</v>
      </c>
      <c r="S79" s="65">
        <v>349</v>
      </c>
      <c r="T79" s="5">
        <v>308</v>
      </c>
      <c r="U79" s="5">
        <v>220</v>
      </c>
      <c r="V79" s="62">
        <f t="shared" si="18"/>
        <v>1213</v>
      </c>
      <c r="W79" s="22">
        <f t="shared" si="20"/>
        <v>0</v>
      </c>
    </row>
    <row r="80" spans="1:23" s="16" customFormat="1" ht="15.75" customHeight="1" outlineLevel="1">
      <c r="A80" s="137" t="s">
        <v>80</v>
      </c>
      <c r="B80" s="138"/>
      <c r="C80" s="138"/>
      <c r="D80" s="138"/>
      <c r="E80" s="138"/>
      <c r="F80" s="138"/>
      <c r="G80" s="138"/>
      <c r="H80" s="139"/>
      <c r="I80" s="65"/>
      <c r="J80" s="65">
        <v>43</v>
      </c>
      <c r="K80" s="65">
        <v>59</v>
      </c>
      <c r="L80" s="65">
        <v>9</v>
      </c>
      <c r="M80" s="65">
        <v>98</v>
      </c>
      <c r="N80" s="65">
        <v>0</v>
      </c>
      <c r="O80" s="65"/>
      <c r="P80" s="65">
        <v>0</v>
      </c>
      <c r="Q80" s="65"/>
      <c r="R80" s="65">
        <v>0</v>
      </c>
      <c r="S80" s="65">
        <v>0</v>
      </c>
      <c r="T80" s="5">
        <v>1</v>
      </c>
      <c r="U80" s="5"/>
      <c r="V80" s="62">
        <f t="shared" si="18"/>
        <v>210</v>
      </c>
      <c r="W80" s="22">
        <f t="shared" si="20"/>
        <v>0</v>
      </c>
    </row>
    <row r="81" spans="1:23" s="16" customFormat="1" ht="15.75" customHeight="1" outlineLevel="1">
      <c r="A81" s="137" t="s">
        <v>81</v>
      </c>
      <c r="B81" s="138"/>
      <c r="C81" s="138"/>
      <c r="D81" s="138"/>
      <c r="E81" s="138"/>
      <c r="F81" s="138"/>
      <c r="G81" s="138"/>
      <c r="H81" s="139"/>
      <c r="I81" s="65"/>
      <c r="J81" s="65">
        <v>109</v>
      </c>
      <c r="K81" s="65">
        <v>232</v>
      </c>
      <c r="L81" s="65">
        <v>29</v>
      </c>
      <c r="M81" s="65">
        <v>269</v>
      </c>
      <c r="N81" s="65">
        <v>0</v>
      </c>
      <c r="O81" s="65"/>
      <c r="P81" s="65">
        <v>0</v>
      </c>
      <c r="Q81" s="65"/>
      <c r="R81" s="65">
        <v>336</v>
      </c>
      <c r="S81" s="65">
        <v>324</v>
      </c>
      <c r="T81" s="5">
        <v>163</v>
      </c>
      <c r="U81" s="5">
        <v>150</v>
      </c>
      <c r="V81" s="62">
        <f t="shared" si="18"/>
        <v>1612</v>
      </c>
      <c r="W81" s="22">
        <f t="shared" si="20"/>
        <v>0</v>
      </c>
    </row>
    <row r="82" spans="1:23" s="16" customFormat="1" ht="15.75" customHeight="1" outlineLevel="1">
      <c r="A82" s="137" t="s">
        <v>82</v>
      </c>
      <c r="B82" s="138"/>
      <c r="C82" s="138"/>
      <c r="D82" s="138"/>
      <c r="E82" s="138"/>
      <c r="F82" s="138"/>
      <c r="G82" s="138"/>
      <c r="H82" s="139"/>
      <c r="I82" s="65"/>
      <c r="J82" s="65">
        <v>0</v>
      </c>
      <c r="K82" s="65">
        <v>0</v>
      </c>
      <c r="L82" s="65">
        <v>0</v>
      </c>
      <c r="M82" s="65"/>
      <c r="N82" s="65">
        <v>0</v>
      </c>
      <c r="O82" s="65"/>
      <c r="P82" s="65">
        <v>0</v>
      </c>
      <c r="Q82" s="65"/>
      <c r="R82" s="65">
        <v>0</v>
      </c>
      <c r="S82" s="5">
        <v>0</v>
      </c>
      <c r="T82" s="5">
        <v>0</v>
      </c>
      <c r="U82" s="5"/>
      <c r="V82" s="62">
        <f t="shared" si="18"/>
        <v>0</v>
      </c>
      <c r="W82" s="22">
        <f t="shared" si="20"/>
        <v>0</v>
      </c>
    </row>
    <row r="83" spans="1:23" s="16" customFormat="1" ht="30.75" customHeight="1">
      <c r="A83" s="143" t="s">
        <v>97</v>
      </c>
      <c r="B83" s="144"/>
      <c r="C83" s="144"/>
      <c r="D83" s="144"/>
      <c r="E83" s="144"/>
      <c r="F83" s="144"/>
      <c r="G83" s="144"/>
      <c r="H83" s="145"/>
      <c r="I83" s="63">
        <v>140.82</v>
      </c>
      <c r="J83" s="20">
        <f>SUM(J84:J85)</f>
        <v>0</v>
      </c>
      <c r="K83" s="63">
        <f t="shared" ref="K83:U83" si="23">SUM(K84:K85)</f>
        <v>23</v>
      </c>
      <c r="L83" s="63">
        <f t="shared" si="23"/>
        <v>20</v>
      </c>
      <c r="M83" s="63">
        <f t="shared" si="23"/>
        <v>236</v>
      </c>
      <c r="N83" s="63">
        <f t="shared" si="23"/>
        <v>1759</v>
      </c>
      <c r="O83" s="63">
        <f t="shared" si="23"/>
        <v>1448</v>
      </c>
      <c r="P83" s="63">
        <f t="shared" si="23"/>
        <v>1749</v>
      </c>
      <c r="Q83" s="63">
        <f t="shared" si="23"/>
        <v>354</v>
      </c>
      <c r="R83" s="63">
        <f t="shared" si="23"/>
        <v>3355</v>
      </c>
      <c r="S83" s="63">
        <f t="shared" si="23"/>
        <v>2902</v>
      </c>
      <c r="T83" s="63">
        <f t="shared" si="23"/>
        <v>4336</v>
      </c>
      <c r="U83" s="63">
        <f t="shared" si="23"/>
        <v>600</v>
      </c>
      <c r="V83" s="62">
        <f t="shared" si="18"/>
        <v>16782</v>
      </c>
      <c r="W83" s="20">
        <f t="shared" si="20"/>
        <v>2363241.2399999998</v>
      </c>
    </row>
    <row r="84" spans="1:23" s="16" customFormat="1" ht="15.75" customHeight="1" outlineLevel="1">
      <c r="A84" s="134" t="s">
        <v>126</v>
      </c>
      <c r="B84" s="135"/>
      <c r="C84" s="135"/>
      <c r="D84" s="135"/>
      <c r="E84" s="135"/>
      <c r="F84" s="135"/>
      <c r="G84" s="135"/>
      <c r="H84" s="136"/>
      <c r="I84" s="65"/>
      <c r="J84" s="5">
        <v>0</v>
      </c>
      <c r="K84" s="5">
        <v>0</v>
      </c>
      <c r="L84" s="5">
        <v>0</v>
      </c>
      <c r="M84" s="5"/>
      <c r="N84" s="5">
        <v>349</v>
      </c>
      <c r="O84" s="5">
        <v>97</v>
      </c>
      <c r="P84" s="5"/>
      <c r="Q84" s="5">
        <v>113</v>
      </c>
      <c r="R84" s="5"/>
      <c r="S84" s="5"/>
      <c r="T84" s="5"/>
      <c r="U84" s="5"/>
      <c r="V84" s="62">
        <f>SUM(J84:U84)</f>
        <v>559</v>
      </c>
      <c r="W84" s="65">
        <f t="shared" si="20"/>
        <v>0</v>
      </c>
    </row>
    <row r="85" spans="1:23" s="16" customFormat="1" ht="15.75" customHeight="1" outlineLevel="1">
      <c r="A85" s="134" t="s">
        <v>84</v>
      </c>
      <c r="B85" s="135"/>
      <c r="C85" s="135"/>
      <c r="D85" s="135"/>
      <c r="E85" s="135"/>
      <c r="F85" s="135"/>
      <c r="G85" s="135"/>
      <c r="H85" s="136"/>
      <c r="I85" s="22"/>
      <c r="J85" s="5">
        <v>0</v>
      </c>
      <c r="K85" s="5">
        <v>23</v>
      </c>
      <c r="L85" s="5">
        <v>20</v>
      </c>
      <c r="M85" s="5">
        <v>236</v>
      </c>
      <c r="N85" s="5">
        <v>1410</v>
      </c>
      <c r="O85" s="5">
        <v>1351</v>
      </c>
      <c r="P85" s="5">
        <v>1749</v>
      </c>
      <c r="Q85" s="5">
        <v>241</v>
      </c>
      <c r="R85" s="5">
        <v>3355</v>
      </c>
      <c r="S85" s="5">
        <v>2902</v>
      </c>
      <c r="T85" s="5">
        <v>4336</v>
      </c>
      <c r="U85" s="5">
        <v>600</v>
      </c>
      <c r="V85" s="62">
        <f t="shared" si="18"/>
        <v>16223</v>
      </c>
      <c r="W85" s="22">
        <f t="shared" si="20"/>
        <v>0</v>
      </c>
    </row>
    <row r="86" spans="1:23" s="16" customFormat="1" ht="15.75" customHeight="1">
      <c r="A86" s="143" t="s">
        <v>16</v>
      </c>
      <c r="B86" s="144"/>
      <c r="C86" s="144"/>
      <c r="D86" s="144"/>
      <c r="E86" s="144"/>
      <c r="F86" s="144"/>
      <c r="G86" s="144"/>
      <c r="H86" s="145"/>
      <c r="I86" s="17"/>
      <c r="J86" s="20">
        <f t="shared" ref="J86:W86" si="24">SUM(J83,J69,J57,J55,J52)</f>
        <v>7920</v>
      </c>
      <c r="K86" s="63">
        <f t="shared" si="24"/>
        <v>4564</v>
      </c>
      <c r="L86" s="63">
        <f t="shared" si="24"/>
        <v>4835</v>
      </c>
      <c r="M86" s="63">
        <f t="shared" si="24"/>
        <v>4286</v>
      </c>
      <c r="N86" s="63">
        <f t="shared" si="24"/>
        <v>31589</v>
      </c>
      <c r="O86" s="63">
        <f t="shared" si="24"/>
        <v>43222</v>
      </c>
      <c r="P86" s="63">
        <f t="shared" si="24"/>
        <v>20707</v>
      </c>
      <c r="Q86" s="63">
        <f t="shared" si="24"/>
        <v>6530</v>
      </c>
      <c r="R86" s="63">
        <f t="shared" si="24"/>
        <v>24124</v>
      </c>
      <c r="S86" s="63">
        <f t="shared" si="24"/>
        <v>25535</v>
      </c>
      <c r="T86" s="63">
        <f t="shared" si="24"/>
        <v>31279</v>
      </c>
      <c r="U86" s="63">
        <f>SUM(U83,U69,U57,U55,U52)</f>
        <v>4409</v>
      </c>
      <c r="V86" s="20">
        <f>SUM(V83,V69,V57,V55,V52)</f>
        <v>209000</v>
      </c>
      <c r="W86" s="20">
        <f t="shared" si="24"/>
        <v>31726194.690000001</v>
      </c>
    </row>
    <row r="87" spans="1:23" s="16" customFormat="1" ht="34.5" customHeight="1">
      <c r="A87" s="157" t="s">
        <v>85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</row>
    <row r="88" spans="1:23" s="16" customFormat="1" ht="34.5" customHeight="1">
      <c r="A88" s="143" t="s">
        <v>86</v>
      </c>
      <c r="B88" s="144"/>
      <c r="C88" s="144"/>
      <c r="D88" s="144"/>
      <c r="E88" s="144"/>
      <c r="F88" s="144"/>
      <c r="G88" s="144"/>
      <c r="H88" s="145"/>
      <c r="I88" s="63">
        <v>127.3</v>
      </c>
      <c r="J88" s="20">
        <f>SUM(J89)</f>
        <v>0</v>
      </c>
      <c r="K88" s="63">
        <f t="shared" ref="K88:U88" si="25">SUM(K89)</f>
        <v>0</v>
      </c>
      <c r="L88" s="63">
        <f t="shared" si="25"/>
        <v>0</v>
      </c>
      <c r="M88" s="63">
        <f t="shared" si="25"/>
        <v>214</v>
      </c>
      <c r="N88" s="63">
        <f t="shared" si="25"/>
        <v>0</v>
      </c>
      <c r="O88" s="63">
        <f t="shared" si="25"/>
        <v>21</v>
      </c>
      <c r="P88" s="63">
        <f t="shared" si="25"/>
        <v>60</v>
      </c>
      <c r="Q88" s="63">
        <f t="shared" si="25"/>
        <v>0</v>
      </c>
      <c r="R88" s="63">
        <f t="shared" si="25"/>
        <v>91</v>
      </c>
      <c r="S88" s="63">
        <f t="shared" si="25"/>
        <v>153</v>
      </c>
      <c r="T88" s="63">
        <f t="shared" si="25"/>
        <v>214</v>
      </c>
      <c r="U88" s="63">
        <f t="shared" si="25"/>
        <v>215</v>
      </c>
      <c r="V88" s="20">
        <f>SUM(J88:U88)</f>
        <v>968</v>
      </c>
      <c r="W88" s="20">
        <f>I88*V88</f>
        <v>123226.4</v>
      </c>
    </row>
    <row r="89" spans="1:23" s="26" customFormat="1" ht="15.75" customHeight="1" outlineLevel="1">
      <c r="A89" s="154" t="s">
        <v>89</v>
      </c>
      <c r="B89" s="154"/>
      <c r="C89" s="154"/>
      <c r="D89" s="154"/>
      <c r="E89" s="154"/>
      <c r="F89" s="154"/>
      <c r="G89" s="154"/>
      <c r="H89" s="155"/>
      <c r="I89" s="64"/>
      <c r="J89" s="4">
        <v>0</v>
      </c>
      <c r="K89" s="4">
        <v>0</v>
      </c>
      <c r="L89" s="4">
        <v>0</v>
      </c>
      <c r="M89" s="4">
        <v>214</v>
      </c>
      <c r="N89" s="4">
        <v>0</v>
      </c>
      <c r="O89" s="4">
        <v>21</v>
      </c>
      <c r="P89" s="4">
        <v>60</v>
      </c>
      <c r="Q89" s="4"/>
      <c r="R89" s="4">
        <v>91</v>
      </c>
      <c r="S89" s="4">
        <v>153</v>
      </c>
      <c r="T89" s="4">
        <v>214</v>
      </c>
      <c r="U89" s="4">
        <v>215</v>
      </c>
      <c r="V89" s="21"/>
      <c r="W89" s="21"/>
    </row>
    <row r="90" spans="1:23" s="16" customFormat="1" ht="33.75" customHeight="1">
      <c r="A90" s="143" t="s">
        <v>87</v>
      </c>
      <c r="B90" s="144"/>
      <c r="C90" s="144"/>
      <c r="D90" s="144"/>
      <c r="E90" s="144"/>
      <c r="F90" s="144"/>
      <c r="G90" s="144"/>
      <c r="H90" s="145"/>
      <c r="I90" s="63">
        <v>201.34</v>
      </c>
      <c r="J90" s="20">
        <f>SUM(J91)</f>
        <v>0</v>
      </c>
      <c r="K90" s="63">
        <f t="shared" ref="K90:U90" si="26">SUM(K91)</f>
        <v>0</v>
      </c>
      <c r="L90" s="63">
        <f t="shared" si="26"/>
        <v>1085</v>
      </c>
      <c r="M90" s="63">
        <f t="shared" si="26"/>
        <v>923</v>
      </c>
      <c r="N90" s="63">
        <f t="shared" si="26"/>
        <v>0</v>
      </c>
      <c r="O90" s="63">
        <f t="shared" si="26"/>
        <v>0</v>
      </c>
      <c r="P90" s="63">
        <f t="shared" si="26"/>
        <v>0</v>
      </c>
      <c r="Q90" s="63">
        <f t="shared" si="26"/>
        <v>0</v>
      </c>
      <c r="R90" s="63">
        <f t="shared" si="26"/>
        <v>790</v>
      </c>
      <c r="S90" s="63">
        <f t="shared" si="26"/>
        <v>1037</v>
      </c>
      <c r="T90" s="63">
        <f t="shared" si="26"/>
        <v>1008</v>
      </c>
      <c r="U90" s="63">
        <f t="shared" si="26"/>
        <v>1200</v>
      </c>
      <c r="V90" s="63">
        <f>SUM(J90:U90)</f>
        <v>6043</v>
      </c>
      <c r="W90" s="20">
        <f>I90*V90</f>
        <v>1216697.6200000001</v>
      </c>
    </row>
    <row r="91" spans="1:23" s="26" customFormat="1" ht="21" customHeight="1" outlineLevel="1">
      <c r="A91" s="154" t="s">
        <v>58</v>
      </c>
      <c r="B91" s="154"/>
      <c r="C91" s="154"/>
      <c r="D91" s="154"/>
      <c r="E91" s="154"/>
      <c r="F91" s="154"/>
      <c r="G91" s="154"/>
      <c r="H91" s="155"/>
      <c r="I91" s="64"/>
      <c r="J91" s="4">
        <v>0</v>
      </c>
      <c r="K91" s="4">
        <v>0</v>
      </c>
      <c r="L91" s="4">
        <v>1085</v>
      </c>
      <c r="M91" s="4">
        <v>923</v>
      </c>
      <c r="N91" s="4">
        <v>0</v>
      </c>
      <c r="O91" s="4"/>
      <c r="P91" s="4">
        <v>0</v>
      </c>
      <c r="Q91" s="4"/>
      <c r="R91" s="4">
        <v>790</v>
      </c>
      <c r="S91" s="4">
        <v>1037</v>
      </c>
      <c r="T91" s="4">
        <v>1008</v>
      </c>
      <c r="U91" s="4">
        <v>1200</v>
      </c>
      <c r="V91" s="21"/>
      <c r="W91" s="21"/>
    </row>
    <row r="92" spans="1:23" s="16" customFormat="1" ht="21" customHeight="1">
      <c r="A92" s="143" t="s">
        <v>88</v>
      </c>
      <c r="B92" s="144"/>
      <c r="C92" s="144"/>
      <c r="D92" s="144"/>
      <c r="E92" s="144"/>
      <c r="F92" s="144"/>
      <c r="G92" s="144"/>
      <c r="H92" s="145"/>
      <c r="I92" s="63">
        <v>128.44</v>
      </c>
      <c r="J92" s="20">
        <f>SUM(J93)</f>
        <v>0</v>
      </c>
      <c r="K92" s="63">
        <f t="shared" ref="K92:U92" si="27">SUM(K93)</f>
        <v>0</v>
      </c>
      <c r="L92" s="63">
        <f t="shared" si="27"/>
        <v>0</v>
      </c>
      <c r="M92" s="63">
        <f t="shared" si="27"/>
        <v>1447</v>
      </c>
      <c r="N92" s="63">
        <f t="shared" si="27"/>
        <v>0</v>
      </c>
      <c r="O92" s="63">
        <f t="shared" si="27"/>
        <v>3487</v>
      </c>
      <c r="P92" s="63">
        <f t="shared" si="27"/>
        <v>2590</v>
      </c>
      <c r="Q92" s="63">
        <f t="shared" si="27"/>
        <v>2360</v>
      </c>
      <c r="R92" s="63">
        <f t="shared" si="27"/>
        <v>2494</v>
      </c>
      <c r="S92" s="63">
        <f t="shared" si="27"/>
        <v>2439</v>
      </c>
      <c r="T92" s="63">
        <f t="shared" si="27"/>
        <v>3213</v>
      </c>
      <c r="U92" s="63">
        <f t="shared" si="27"/>
        <v>3459</v>
      </c>
      <c r="V92" s="63">
        <f>SUM(J92:U92)</f>
        <v>21489</v>
      </c>
      <c r="W92" s="19">
        <f>I92*V92</f>
        <v>2760047.16</v>
      </c>
    </row>
    <row r="93" spans="1:23" s="26" customFormat="1" ht="15.75" customHeight="1" outlineLevel="1">
      <c r="A93" s="154" t="s">
        <v>98</v>
      </c>
      <c r="B93" s="154"/>
      <c r="C93" s="154"/>
      <c r="D93" s="154"/>
      <c r="E93" s="154"/>
      <c r="F93" s="154"/>
      <c r="G93" s="154"/>
      <c r="H93" s="155"/>
      <c r="I93" s="21"/>
      <c r="J93" s="4">
        <v>0</v>
      </c>
      <c r="K93" s="4">
        <v>0</v>
      </c>
      <c r="L93" s="4">
        <v>0</v>
      </c>
      <c r="M93" s="4">
        <v>1447</v>
      </c>
      <c r="N93" s="4">
        <v>0</v>
      </c>
      <c r="O93" s="4">
        <v>3487</v>
      </c>
      <c r="P93" s="4">
        <v>2590</v>
      </c>
      <c r="Q93" s="4">
        <v>2360</v>
      </c>
      <c r="R93" s="4">
        <v>2494</v>
      </c>
      <c r="S93" s="4">
        <v>2439</v>
      </c>
      <c r="T93" s="4">
        <v>3213</v>
      </c>
      <c r="U93" s="4">
        <v>3459</v>
      </c>
      <c r="V93" s="21"/>
      <c r="W93" s="21"/>
    </row>
    <row r="94" spans="1:23" s="16" customFormat="1" ht="15.75" customHeight="1">
      <c r="A94" s="143" t="s">
        <v>16</v>
      </c>
      <c r="B94" s="144"/>
      <c r="C94" s="144"/>
      <c r="D94" s="144"/>
      <c r="E94" s="144"/>
      <c r="F94" s="144"/>
      <c r="G94" s="144"/>
      <c r="H94" s="145"/>
      <c r="I94" s="17"/>
      <c r="J94" s="20">
        <f>SUM(J88,J90,J92)</f>
        <v>0</v>
      </c>
      <c r="K94" s="63">
        <f t="shared" ref="K94:U94" si="28">SUM(K88,K90,K92)</f>
        <v>0</v>
      </c>
      <c r="L94" s="63">
        <f t="shared" si="28"/>
        <v>1085</v>
      </c>
      <c r="M94" s="63">
        <f t="shared" si="28"/>
        <v>2584</v>
      </c>
      <c r="N94" s="63">
        <f t="shared" si="28"/>
        <v>0</v>
      </c>
      <c r="O94" s="63">
        <f t="shared" si="28"/>
        <v>3508</v>
      </c>
      <c r="P94" s="63">
        <f t="shared" si="28"/>
        <v>2650</v>
      </c>
      <c r="Q94" s="63">
        <f t="shared" si="28"/>
        <v>2360</v>
      </c>
      <c r="R94" s="63">
        <f t="shared" si="28"/>
        <v>3375</v>
      </c>
      <c r="S94" s="63">
        <f t="shared" si="28"/>
        <v>3629</v>
      </c>
      <c r="T94" s="63">
        <f t="shared" si="28"/>
        <v>4435</v>
      </c>
      <c r="U94" s="63">
        <f t="shared" si="28"/>
        <v>4874</v>
      </c>
      <c r="V94" s="20">
        <f>SUM(V88:V92)</f>
        <v>28500</v>
      </c>
      <c r="W94" s="20">
        <f>SUM(W88:W92)</f>
        <v>4099971.18</v>
      </c>
    </row>
    <row r="95" spans="1:23" ht="15.75" customHeight="1">
      <c r="A95" s="156" t="s">
        <v>7</v>
      </c>
      <c r="B95" s="156"/>
      <c r="C95" s="156"/>
      <c r="D95" s="156"/>
      <c r="E95" s="156"/>
      <c r="F95" s="156"/>
      <c r="G95" s="156"/>
      <c r="H95" s="156"/>
      <c r="I95" s="56"/>
      <c r="J95" s="56">
        <f t="shared" ref="J95:W95" si="29">SUM(J94,J86,J50,J36,J12)</f>
        <v>43668</v>
      </c>
      <c r="K95" s="56">
        <f t="shared" si="29"/>
        <v>23973</v>
      </c>
      <c r="L95" s="126">
        <f t="shared" si="29"/>
        <v>35444</v>
      </c>
      <c r="M95" s="131">
        <f t="shared" si="29"/>
        <v>46061</v>
      </c>
      <c r="N95" s="131">
        <f t="shared" si="29"/>
        <v>55972</v>
      </c>
      <c r="O95" s="131">
        <f t="shared" si="29"/>
        <v>80946</v>
      </c>
      <c r="P95" s="131">
        <f t="shared" si="29"/>
        <v>48554</v>
      </c>
      <c r="Q95" s="131">
        <f t="shared" si="29"/>
        <v>36584</v>
      </c>
      <c r="R95" s="131">
        <f t="shared" si="29"/>
        <v>54689</v>
      </c>
      <c r="S95" s="131">
        <f t="shared" si="29"/>
        <v>59928</v>
      </c>
      <c r="T95" s="131">
        <f t="shared" si="29"/>
        <v>69194</v>
      </c>
      <c r="U95" s="131">
        <f t="shared" si="29"/>
        <v>45215</v>
      </c>
      <c r="V95" s="56">
        <f t="shared" si="29"/>
        <v>600228</v>
      </c>
      <c r="W95" s="56">
        <f t="shared" si="29"/>
        <v>131396153.67000002</v>
      </c>
    </row>
    <row r="97" spans="1:23" s="32" customFormat="1">
      <c r="A97" s="10"/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30"/>
      <c r="U97" s="30"/>
      <c r="V97" s="31"/>
      <c r="W97" s="31"/>
    </row>
    <row r="98" spans="1:23">
      <c r="A98" s="33"/>
      <c r="B98" s="34"/>
      <c r="C98" s="12"/>
      <c r="D98" s="15"/>
      <c r="E98" s="33"/>
      <c r="F98" s="33"/>
      <c r="G98" s="33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35"/>
      <c r="U98" s="35"/>
      <c r="V98" s="30"/>
      <c r="W98" s="30"/>
    </row>
    <row r="99" spans="1:23">
      <c r="A99" s="36" t="s">
        <v>155</v>
      </c>
      <c r="B99" s="36"/>
      <c r="C99" s="10"/>
      <c r="D99" s="10"/>
      <c r="E99" s="10"/>
      <c r="F99" s="10"/>
      <c r="G99" s="36"/>
      <c r="H99" s="36"/>
      <c r="I99" s="36"/>
      <c r="J99" s="37"/>
      <c r="K99" s="29"/>
      <c r="L99" s="29"/>
      <c r="M99" s="29"/>
      <c r="N99" s="29"/>
      <c r="O99" s="29"/>
      <c r="P99" s="29" t="s">
        <v>152</v>
      </c>
      <c r="Q99" s="29"/>
      <c r="R99" s="29"/>
      <c r="S99" s="29"/>
      <c r="T99" s="29"/>
      <c r="U99" s="29"/>
      <c r="V99" s="30"/>
      <c r="W99" s="30"/>
    </row>
    <row r="100" spans="1:23" s="39" customFormat="1" ht="18.75">
      <c r="A100" s="118"/>
      <c r="B100" s="40"/>
      <c r="C100" s="40"/>
      <c r="D100" s="40"/>
      <c r="E100" s="40"/>
      <c r="F100" s="40"/>
      <c r="G100" s="153"/>
      <c r="H100" s="153"/>
      <c r="I100" s="119"/>
      <c r="J100" s="43"/>
      <c r="K100" s="43" t="s">
        <v>134</v>
      </c>
      <c r="L100" s="43"/>
      <c r="M100" s="43"/>
      <c r="N100" s="40"/>
      <c r="O100" s="40"/>
      <c r="P100" s="40" t="s">
        <v>133</v>
      </c>
      <c r="Q100" s="40"/>
      <c r="R100" s="118"/>
      <c r="S100" s="118"/>
      <c r="T100" s="40"/>
      <c r="U100" s="40"/>
      <c r="V100" s="43"/>
      <c r="W100" s="43"/>
    </row>
    <row r="101" spans="1:23">
      <c r="A101" s="44"/>
      <c r="B101" s="4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35"/>
      <c r="U101" s="35"/>
      <c r="V101" s="30"/>
      <c r="W101" s="30"/>
    </row>
    <row r="102" spans="1:23" ht="16.5" customHeight="1">
      <c r="A102" s="152" t="s">
        <v>147</v>
      </c>
      <c r="B102" s="152"/>
      <c r="C102" s="152"/>
      <c r="D102" s="152"/>
      <c r="E102" s="152"/>
      <c r="F102" s="15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35"/>
      <c r="U102" s="35"/>
      <c r="V102" s="30"/>
      <c r="W102" s="30"/>
    </row>
    <row r="103" spans="1:23">
      <c r="A103" s="47"/>
      <c r="B103" s="10"/>
      <c r="C103" s="10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35"/>
      <c r="U103" s="35"/>
      <c r="V103" s="30"/>
      <c r="W103" s="30"/>
    </row>
    <row r="104" spans="1:23">
      <c r="A104" s="12"/>
      <c r="B104" s="46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35"/>
      <c r="U104" s="35"/>
      <c r="V104" s="30"/>
      <c r="W104" s="30"/>
    </row>
    <row r="105" spans="1:23">
      <c r="A105" s="37"/>
      <c r="B105" s="10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30"/>
    </row>
    <row r="106" spans="1:23" s="39" customFormat="1" ht="18.75">
      <c r="A106" s="48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9"/>
      <c r="U106" s="49"/>
      <c r="V106" s="42"/>
      <c r="W106" s="42"/>
    </row>
    <row r="107" spans="1:23">
      <c r="A107" s="10"/>
      <c r="B107" s="28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30"/>
      <c r="U107" s="30"/>
      <c r="V107" s="30"/>
      <c r="W107" s="30"/>
    </row>
    <row r="108" spans="1:23">
      <c r="A108" s="10"/>
      <c r="B108" s="10"/>
      <c r="C108" s="10"/>
      <c r="D108" s="10"/>
      <c r="E108" s="10"/>
      <c r="F108" s="10"/>
      <c r="G108" s="10"/>
      <c r="H108" s="10"/>
      <c r="I108" s="28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30"/>
      <c r="W108" s="30"/>
    </row>
  </sheetData>
  <mergeCells count="100">
    <mergeCell ref="A7:H7"/>
    <mergeCell ref="A2:H4"/>
    <mergeCell ref="I2:I4"/>
    <mergeCell ref="V2:V3"/>
    <mergeCell ref="W2:W3"/>
    <mergeCell ref="A5:W5"/>
    <mergeCell ref="A6:H6"/>
    <mergeCell ref="J2:U2"/>
    <mergeCell ref="J3:U3"/>
    <mergeCell ref="A16:H16"/>
    <mergeCell ref="A8:H8"/>
    <mergeCell ref="A9:H9"/>
    <mergeCell ref="A10:H10"/>
    <mergeCell ref="A23:H23"/>
    <mergeCell ref="A17:H17"/>
    <mergeCell ref="A18:H18"/>
    <mergeCell ref="A19:H19"/>
    <mergeCell ref="A20:H20"/>
    <mergeCell ref="A21:H21"/>
    <mergeCell ref="A22:H22"/>
    <mergeCell ref="A11:H11"/>
    <mergeCell ref="A12:H12"/>
    <mergeCell ref="A13:W13"/>
    <mergeCell ref="A14:H14"/>
    <mergeCell ref="A15:H15"/>
    <mergeCell ref="A24:H24"/>
    <mergeCell ref="A25:H25"/>
    <mergeCell ref="A26:H26"/>
    <mergeCell ref="A27:H27"/>
    <mergeCell ref="A28:H28"/>
    <mergeCell ref="A52:H52"/>
    <mergeCell ref="A41:H41"/>
    <mergeCell ref="A29:H29"/>
    <mergeCell ref="A30:H30"/>
    <mergeCell ref="A32:H32"/>
    <mergeCell ref="A33:H33"/>
    <mergeCell ref="A34:H34"/>
    <mergeCell ref="A35:H35"/>
    <mergeCell ref="A36:H36"/>
    <mergeCell ref="A37:W37"/>
    <mergeCell ref="A38:H38"/>
    <mergeCell ref="A39:H39"/>
    <mergeCell ref="A40:H40"/>
    <mergeCell ref="A31:H31"/>
    <mergeCell ref="A47:H47"/>
    <mergeCell ref="A48:H48"/>
    <mergeCell ref="A49:H49"/>
    <mergeCell ref="A50:H50"/>
    <mergeCell ref="A51:W51"/>
    <mergeCell ref="A42:H42"/>
    <mergeCell ref="A43:H43"/>
    <mergeCell ref="A44:H44"/>
    <mergeCell ref="A45:H45"/>
    <mergeCell ref="A46:H46"/>
    <mergeCell ref="A61:H61"/>
    <mergeCell ref="A62:H62"/>
    <mergeCell ref="A63:H63"/>
    <mergeCell ref="A64:H64"/>
    <mergeCell ref="A53:H53"/>
    <mergeCell ref="A56:H56"/>
    <mergeCell ref="A57:H57"/>
    <mergeCell ref="A58:H58"/>
    <mergeCell ref="A59:H59"/>
    <mergeCell ref="A60:H60"/>
    <mergeCell ref="A91:H91"/>
    <mergeCell ref="A79:H79"/>
    <mergeCell ref="A80:H80"/>
    <mergeCell ref="A81:H81"/>
    <mergeCell ref="A77:H77"/>
    <mergeCell ref="A84:H84"/>
    <mergeCell ref="A78:H78"/>
    <mergeCell ref="A82:H82"/>
    <mergeCell ref="A83:H83"/>
    <mergeCell ref="A86:H86"/>
    <mergeCell ref="A87:W87"/>
    <mergeCell ref="A88:H88"/>
    <mergeCell ref="A89:H89"/>
    <mergeCell ref="A90:H90"/>
    <mergeCell ref="A102:F102"/>
    <mergeCell ref="G100:H100"/>
    <mergeCell ref="A92:H92"/>
    <mergeCell ref="A93:H93"/>
    <mergeCell ref="A94:H94"/>
    <mergeCell ref="A95:H95"/>
    <mergeCell ref="A1:W1"/>
    <mergeCell ref="A85:H85"/>
    <mergeCell ref="A72:H72"/>
    <mergeCell ref="A73:H73"/>
    <mergeCell ref="A74:H74"/>
    <mergeCell ref="A75:H75"/>
    <mergeCell ref="A76:H76"/>
    <mergeCell ref="A66:H66"/>
    <mergeCell ref="A67:H67"/>
    <mergeCell ref="A68:H68"/>
    <mergeCell ref="A69:H69"/>
    <mergeCell ref="A70:H70"/>
    <mergeCell ref="A71:H71"/>
    <mergeCell ref="A65:H65"/>
    <mergeCell ref="A54:H54"/>
    <mergeCell ref="A55:H55"/>
  </mergeCells>
  <pageMargins left="0.82677165354330717" right="0.23622047244094491" top="0.35433070866141736" bottom="0.35433070866141736" header="0" footer="0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1"/>
  <sheetViews>
    <sheetView topLeftCell="A7" zoomScaleSheetLayoutView="55" workbookViewId="0">
      <selection activeCell="K17" sqref="K17"/>
    </sheetView>
  </sheetViews>
  <sheetFormatPr defaultRowHeight="15.75" outlineLevelRow="1"/>
  <cols>
    <col min="1" max="1" width="9.7109375" style="6" customWidth="1"/>
    <col min="2" max="2" width="4.5703125" style="6" customWidth="1"/>
    <col min="3" max="3" width="1.7109375" style="6" customWidth="1"/>
    <col min="4" max="4" width="9.140625" style="6"/>
    <col min="5" max="5" width="3.28515625" style="6" bestFit="1" customWidth="1"/>
    <col min="6" max="6" width="3.28515625" style="6" customWidth="1"/>
    <col min="7" max="7" width="4.5703125" style="6" bestFit="1" customWidth="1"/>
    <col min="8" max="8" width="11.5703125" style="6" customWidth="1"/>
    <col min="9" max="9" width="12.28515625" style="7" customWidth="1"/>
    <col min="10" max="10" width="8.42578125" style="8" customWidth="1"/>
    <col min="11" max="11" width="8.140625" style="8" customWidth="1"/>
    <col min="12" max="12" width="8.42578125" style="8" customWidth="1"/>
    <col min="13" max="13" width="8.28515625" style="8" customWidth="1"/>
    <col min="14" max="14" width="5.42578125" style="8" customWidth="1"/>
    <col min="15" max="15" width="6" style="8" customWidth="1"/>
    <col min="16" max="27" width="4" style="70" hidden="1" customWidth="1"/>
    <col min="28" max="28" width="0.140625" style="70" customWidth="1"/>
    <col min="29" max="29" width="14.85546875" style="9" bestFit="1" customWidth="1"/>
    <col min="30" max="30" width="13.140625" style="9" bestFit="1" customWidth="1"/>
    <col min="31" max="31" width="12.140625" style="8" bestFit="1" customWidth="1"/>
    <col min="32" max="32" width="5.85546875" style="6" customWidth="1"/>
    <col min="33" max="33" width="5.42578125" style="6" customWidth="1"/>
    <col min="34" max="34" width="5" style="6" customWidth="1"/>
    <col min="35" max="35" width="5.140625" style="6" customWidth="1"/>
    <col min="36" max="36" width="4.7109375" style="6" customWidth="1"/>
    <col min="37" max="38" width="5.28515625" style="6" customWidth="1"/>
    <col min="39" max="39" width="5.140625" style="6" customWidth="1"/>
    <col min="40" max="40" width="4.85546875" style="6" customWidth="1"/>
    <col min="41" max="41" width="5" style="6" customWidth="1"/>
    <col min="42" max="42" width="4.7109375" style="6" customWidth="1"/>
    <col min="43" max="43" width="5.140625" style="6" customWidth="1"/>
    <col min="44" max="44" width="5.42578125" style="6" customWidth="1"/>
    <col min="45" max="45" width="5.28515625" style="6" customWidth="1"/>
    <col min="46" max="46" width="6.28515625" style="6" customWidth="1"/>
    <col min="47" max="47" width="18.85546875" style="6" customWidth="1"/>
    <col min="48" max="48" width="12.140625" style="6" customWidth="1"/>
    <col min="49" max="49" width="13.7109375" style="6" customWidth="1"/>
    <col min="50" max="16384" width="9.140625" style="6"/>
  </cols>
  <sheetData>
    <row r="1" spans="1:50" ht="49.5" customHeight="1">
      <c r="D1" s="192" t="s">
        <v>158</v>
      </c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0"/>
    </row>
    <row r="2" spans="1:50" ht="27.75" customHeight="1">
      <c r="A2" s="173" t="s">
        <v>8</v>
      </c>
      <c r="B2" s="174"/>
      <c r="C2" s="174"/>
      <c r="D2" s="174"/>
      <c r="E2" s="174"/>
      <c r="F2" s="174"/>
      <c r="G2" s="174"/>
      <c r="H2" s="175"/>
      <c r="I2" s="196" t="s">
        <v>1</v>
      </c>
      <c r="J2" s="199" t="s">
        <v>15</v>
      </c>
      <c r="K2" s="200"/>
      <c r="L2" s="200"/>
      <c r="M2" s="200"/>
      <c r="N2" s="201"/>
      <c r="O2" s="202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4" t="s">
        <v>9</v>
      </c>
      <c r="AD2" s="194" t="s">
        <v>4</v>
      </c>
      <c r="AE2" s="194" t="s">
        <v>0</v>
      </c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0"/>
    </row>
    <row r="3" spans="1:50" ht="15.75" customHeight="1">
      <c r="A3" s="176"/>
      <c r="B3" s="177"/>
      <c r="C3" s="177"/>
      <c r="D3" s="177"/>
      <c r="E3" s="177"/>
      <c r="F3" s="177"/>
      <c r="G3" s="177"/>
      <c r="H3" s="178"/>
      <c r="I3" s="197"/>
      <c r="J3" s="186" t="s">
        <v>92</v>
      </c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205"/>
      <c r="AD3" s="195"/>
      <c r="AE3" s="195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47.25">
      <c r="A4" s="179"/>
      <c r="B4" s="180"/>
      <c r="C4" s="180"/>
      <c r="D4" s="180"/>
      <c r="E4" s="180"/>
      <c r="F4" s="180"/>
      <c r="G4" s="180"/>
      <c r="H4" s="181"/>
      <c r="I4" s="198"/>
      <c r="J4" s="54" t="s">
        <v>128</v>
      </c>
      <c r="K4" s="54" t="s">
        <v>129</v>
      </c>
      <c r="L4" s="54" t="s">
        <v>144</v>
      </c>
      <c r="M4" s="131" t="s">
        <v>149</v>
      </c>
      <c r="N4" s="54" t="s">
        <v>2</v>
      </c>
      <c r="O4" s="54" t="s">
        <v>3</v>
      </c>
      <c r="P4" s="68" t="s">
        <v>99</v>
      </c>
      <c r="Q4" s="68" t="s">
        <v>100</v>
      </c>
      <c r="R4" s="68" t="s">
        <v>101</v>
      </c>
      <c r="S4" s="68" t="s">
        <v>102</v>
      </c>
      <c r="T4" s="68" t="s">
        <v>17</v>
      </c>
      <c r="U4" s="68" t="s">
        <v>103</v>
      </c>
      <c r="V4" s="68" t="s">
        <v>104</v>
      </c>
      <c r="W4" s="68" t="s">
        <v>105</v>
      </c>
      <c r="X4" s="68" t="s">
        <v>106</v>
      </c>
      <c r="Y4" s="68" t="s">
        <v>107</v>
      </c>
      <c r="Z4" s="68" t="s">
        <v>108</v>
      </c>
      <c r="AA4" s="68" t="s">
        <v>109</v>
      </c>
      <c r="AB4" s="68" t="s">
        <v>110</v>
      </c>
      <c r="AC4" s="54"/>
      <c r="AD4" s="54"/>
      <c r="AE4" s="54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0"/>
      <c r="AV4" s="10"/>
      <c r="AW4" s="10"/>
      <c r="AX4" s="10"/>
    </row>
    <row r="5" spans="1:50" s="16" customFormat="1" ht="15.75" customHeight="1">
      <c r="A5" s="193" t="s">
        <v>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</row>
    <row r="6" spans="1:50" s="10" customFormat="1" ht="39" customHeight="1">
      <c r="A6" s="189" t="s">
        <v>18</v>
      </c>
      <c r="B6" s="189"/>
      <c r="C6" s="189"/>
      <c r="D6" s="189"/>
      <c r="E6" s="189"/>
      <c r="F6" s="189"/>
      <c r="G6" s="189"/>
      <c r="H6" s="189"/>
      <c r="I6" s="17">
        <v>348.3</v>
      </c>
      <c r="J6" s="63">
        <v>1220</v>
      </c>
      <c r="K6" s="63">
        <v>2566</v>
      </c>
      <c r="L6" s="63">
        <v>1835</v>
      </c>
      <c r="M6" s="63">
        <v>2208</v>
      </c>
      <c r="N6" s="63"/>
      <c r="O6" s="63"/>
      <c r="P6" s="76"/>
      <c r="Q6" s="78"/>
      <c r="R6" s="80"/>
      <c r="S6" s="82"/>
      <c r="T6" s="84"/>
      <c r="U6" s="86"/>
      <c r="V6" s="88"/>
      <c r="W6" s="90"/>
      <c r="X6" s="92"/>
      <c r="Y6" s="94"/>
      <c r="Z6" s="96"/>
      <c r="AA6" s="98"/>
      <c r="AB6" s="100"/>
      <c r="AC6" s="20">
        <f>SUM(J6:AB6)</f>
        <v>7829</v>
      </c>
      <c r="AD6" s="20">
        <f>I6*AC6</f>
        <v>2726840.7</v>
      </c>
      <c r="AE6" s="20"/>
    </row>
    <row r="7" spans="1:50" s="10" customFormat="1" ht="33" customHeight="1">
      <c r="A7" s="189" t="s">
        <v>10</v>
      </c>
      <c r="B7" s="189"/>
      <c r="C7" s="189"/>
      <c r="D7" s="189"/>
      <c r="E7" s="189"/>
      <c r="F7" s="189"/>
      <c r="G7" s="189"/>
      <c r="H7" s="189"/>
      <c r="I7" s="17">
        <v>348.3</v>
      </c>
      <c r="J7" s="63">
        <v>1220</v>
      </c>
      <c r="K7" s="63">
        <v>2566</v>
      </c>
      <c r="L7" s="63">
        <v>1835</v>
      </c>
      <c r="M7" s="63">
        <v>2208</v>
      </c>
      <c r="N7" s="63"/>
      <c r="O7" s="63"/>
      <c r="P7" s="76"/>
      <c r="Q7" s="78"/>
      <c r="R7" s="80"/>
      <c r="S7" s="82"/>
      <c r="T7" s="84"/>
      <c r="U7" s="86"/>
      <c r="V7" s="88"/>
      <c r="W7" s="90"/>
      <c r="X7" s="92"/>
      <c r="Y7" s="94"/>
      <c r="Z7" s="96"/>
      <c r="AA7" s="98"/>
      <c r="AB7" s="100"/>
      <c r="AC7" s="20">
        <f>SUM(J7:AB7)</f>
        <v>7829</v>
      </c>
      <c r="AD7" s="20">
        <f>I7*AC7</f>
        <v>2726840.7</v>
      </c>
      <c r="AE7" s="20"/>
    </row>
    <row r="8" spans="1:50" s="10" customFormat="1" ht="54" customHeight="1">
      <c r="A8" s="189" t="s">
        <v>11</v>
      </c>
      <c r="B8" s="189"/>
      <c r="C8" s="189"/>
      <c r="D8" s="189"/>
      <c r="E8" s="189"/>
      <c r="F8" s="189"/>
      <c r="G8" s="189"/>
      <c r="H8" s="189"/>
      <c r="I8" s="17">
        <v>31.9</v>
      </c>
      <c r="J8" s="63">
        <v>1220</v>
      </c>
      <c r="K8" s="63">
        <v>2566</v>
      </c>
      <c r="L8" s="63">
        <v>1835</v>
      </c>
      <c r="M8" s="63">
        <v>2208</v>
      </c>
      <c r="N8" s="63"/>
      <c r="O8" s="63"/>
      <c r="P8" s="76"/>
      <c r="Q8" s="78"/>
      <c r="R8" s="80"/>
      <c r="S8" s="82"/>
      <c r="T8" s="84"/>
      <c r="U8" s="86"/>
      <c r="V8" s="88"/>
      <c r="W8" s="90"/>
      <c r="X8" s="92"/>
      <c r="Y8" s="94"/>
      <c r="Z8" s="96"/>
      <c r="AA8" s="98"/>
      <c r="AB8" s="100"/>
      <c r="AC8" s="20">
        <f>SUM(J8:AB8)</f>
        <v>7829</v>
      </c>
      <c r="AD8" s="20">
        <f>I8*AC8</f>
        <v>249745.09999999998</v>
      </c>
      <c r="AE8" s="20"/>
    </row>
    <row r="9" spans="1:50" s="10" customFormat="1" ht="66" customHeight="1">
      <c r="A9" s="149" t="s">
        <v>21</v>
      </c>
      <c r="B9" s="150"/>
      <c r="C9" s="150"/>
      <c r="D9" s="150"/>
      <c r="E9" s="150"/>
      <c r="F9" s="150"/>
      <c r="G9" s="150"/>
      <c r="H9" s="151"/>
      <c r="I9" s="17">
        <v>88.2</v>
      </c>
      <c r="J9" s="63">
        <v>1220</v>
      </c>
      <c r="K9" s="63">
        <v>2566</v>
      </c>
      <c r="L9" s="63">
        <v>1835</v>
      </c>
      <c r="M9" s="63">
        <v>2208</v>
      </c>
      <c r="N9" s="63"/>
      <c r="O9" s="63"/>
      <c r="P9" s="76"/>
      <c r="Q9" s="78"/>
      <c r="R9" s="80"/>
      <c r="S9" s="82"/>
      <c r="T9" s="84"/>
      <c r="U9" s="86"/>
      <c r="V9" s="88"/>
      <c r="W9" s="90"/>
      <c r="X9" s="92"/>
      <c r="Y9" s="94"/>
      <c r="Z9" s="96"/>
      <c r="AA9" s="98"/>
      <c r="AB9" s="100"/>
      <c r="AC9" s="20">
        <f>SUM(J9:AB9)</f>
        <v>7829</v>
      </c>
      <c r="AD9" s="20">
        <f>I9*AC9</f>
        <v>690517.8</v>
      </c>
      <c r="AE9" s="20"/>
    </row>
    <row r="10" spans="1:50">
      <c r="A10" s="190" t="s">
        <v>16</v>
      </c>
      <c r="B10" s="190"/>
      <c r="C10" s="190"/>
      <c r="D10" s="190"/>
      <c r="E10" s="190"/>
      <c r="F10" s="190"/>
      <c r="G10" s="190"/>
      <c r="H10" s="190"/>
      <c r="I10" s="51"/>
      <c r="J10" s="18">
        <f>SUM(J6:J9)</f>
        <v>4880</v>
      </c>
      <c r="K10" s="18">
        <f t="shared" ref="K10:O10" si="0">SUM(K6:K9)</f>
        <v>10264</v>
      </c>
      <c r="L10" s="18">
        <f t="shared" si="0"/>
        <v>7340</v>
      </c>
      <c r="M10" s="18">
        <f t="shared" si="0"/>
        <v>8832</v>
      </c>
      <c r="N10" s="18">
        <f t="shared" si="0"/>
        <v>0</v>
      </c>
      <c r="O10" s="18">
        <f t="shared" si="0"/>
        <v>0</v>
      </c>
      <c r="P10" s="18">
        <f t="shared" ref="P10" si="1">SUM(P6:P9)</f>
        <v>0</v>
      </c>
      <c r="Q10" s="18">
        <f t="shared" ref="Q10:S10" si="2">SUM(Q6:Q9)</f>
        <v>0</v>
      </c>
      <c r="R10" s="18">
        <f t="shared" si="2"/>
        <v>0</v>
      </c>
      <c r="S10" s="18">
        <f t="shared" si="2"/>
        <v>0</v>
      </c>
      <c r="T10" s="18">
        <f t="shared" ref="T10:V10" si="3">SUM(T6:T9)</f>
        <v>0</v>
      </c>
      <c r="U10" s="18">
        <f t="shared" si="3"/>
        <v>0</v>
      </c>
      <c r="V10" s="18">
        <f t="shared" si="3"/>
        <v>0</v>
      </c>
      <c r="W10" s="18">
        <f t="shared" ref="W10:Y10" si="4">SUM(W6:W9)</f>
        <v>0</v>
      </c>
      <c r="X10" s="18">
        <f t="shared" si="4"/>
        <v>0</v>
      </c>
      <c r="Y10" s="18">
        <f t="shared" si="4"/>
        <v>0</v>
      </c>
      <c r="Z10" s="18">
        <f t="shared" ref="Z10:AB10" si="5">SUM(Z6:Z9)</f>
        <v>0</v>
      </c>
      <c r="AA10" s="18">
        <f t="shared" si="5"/>
        <v>0</v>
      </c>
      <c r="AB10" s="18">
        <f t="shared" si="5"/>
        <v>0</v>
      </c>
      <c r="AC10" s="20">
        <f>SUM(AC6:AC9)</f>
        <v>31316</v>
      </c>
      <c r="AD10" s="20">
        <f>SUM(AD6:AD9)</f>
        <v>6393944.2999999998</v>
      </c>
      <c r="AE10" s="52"/>
    </row>
    <row r="11" spans="1:50" s="16" customFormat="1" ht="15.75" customHeight="1">
      <c r="A11" s="193" t="s">
        <v>6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</row>
    <row r="12" spans="1:50" ht="47.25" customHeight="1">
      <c r="A12" s="190" t="s">
        <v>14</v>
      </c>
      <c r="B12" s="190"/>
      <c r="C12" s="190"/>
      <c r="D12" s="190"/>
      <c r="E12" s="190"/>
      <c r="F12" s="190"/>
      <c r="G12" s="190"/>
      <c r="H12" s="190"/>
      <c r="I12" s="20">
        <v>638.6</v>
      </c>
      <c r="J12" s="20">
        <f t="shared" ref="J12:O12" si="6">SUM(J13:J14)</f>
        <v>1603</v>
      </c>
      <c r="K12" s="20">
        <f t="shared" si="6"/>
        <v>3210</v>
      </c>
      <c r="L12" s="20">
        <f t="shared" si="6"/>
        <v>1644</v>
      </c>
      <c r="M12" s="20">
        <f t="shared" si="6"/>
        <v>1377</v>
      </c>
      <c r="N12" s="20">
        <f t="shared" si="6"/>
        <v>0</v>
      </c>
      <c r="O12" s="20">
        <f t="shared" si="6"/>
        <v>0</v>
      </c>
      <c r="P12" s="63">
        <f t="shared" ref="P12" si="7">SUM(P13:P14)</f>
        <v>0</v>
      </c>
      <c r="Q12" s="63">
        <f t="shared" ref="Q12:S12" si="8">SUM(Q13:Q14)</f>
        <v>0</v>
      </c>
      <c r="R12" s="63">
        <f t="shared" si="8"/>
        <v>0</v>
      </c>
      <c r="S12" s="63">
        <f t="shared" si="8"/>
        <v>0</v>
      </c>
      <c r="T12" s="63">
        <f t="shared" ref="T12:V12" si="9">SUM(T13:T14)</f>
        <v>0</v>
      </c>
      <c r="U12" s="63">
        <f t="shared" si="9"/>
        <v>0</v>
      </c>
      <c r="V12" s="63">
        <f t="shared" si="9"/>
        <v>0</v>
      </c>
      <c r="W12" s="63">
        <f t="shared" ref="W12:Y12" si="10">SUM(W13:W14)</f>
        <v>0</v>
      </c>
      <c r="X12" s="63">
        <f t="shared" si="10"/>
        <v>0</v>
      </c>
      <c r="Y12" s="63">
        <f t="shared" si="10"/>
        <v>0</v>
      </c>
      <c r="Z12" s="63">
        <f t="shared" ref="Z12:AB12" si="11">SUM(Z13:Z14)</f>
        <v>0</v>
      </c>
      <c r="AA12" s="63">
        <f t="shared" si="11"/>
        <v>0</v>
      </c>
      <c r="AB12" s="63">
        <f t="shared" si="11"/>
        <v>0</v>
      </c>
      <c r="AC12" s="20">
        <f>SUM(J12:AB12)</f>
        <v>7834</v>
      </c>
      <c r="AD12" s="20">
        <f>I12*AC12</f>
        <v>5002792.4000000004</v>
      </c>
      <c r="AE12" s="20"/>
    </row>
    <row r="13" spans="1:50" outlineLevel="1">
      <c r="A13" s="191" t="s">
        <v>12</v>
      </c>
      <c r="B13" s="191"/>
      <c r="C13" s="191"/>
      <c r="D13" s="191"/>
      <c r="E13" s="191"/>
      <c r="F13" s="191"/>
      <c r="G13" s="191"/>
      <c r="H13" s="191"/>
      <c r="I13" s="21"/>
      <c r="J13" s="64">
        <v>813</v>
      </c>
      <c r="K13" s="64">
        <v>1642</v>
      </c>
      <c r="L13" s="64">
        <v>936</v>
      </c>
      <c r="M13" s="64">
        <v>1143</v>
      </c>
      <c r="N13" s="64"/>
      <c r="O13" s="64"/>
      <c r="P13" s="77"/>
      <c r="Q13" s="79"/>
      <c r="R13" s="81"/>
      <c r="S13" s="83"/>
      <c r="T13" s="85"/>
      <c r="U13" s="87"/>
      <c r="V13" s="89"/>
      <c r="W13" s="91"/>
      <c r="X13" s="93"/>
      <c r="Y13" s="95"/>
      <c r="Z13" s="97"/>
      <c r="AA13" s="99"/>
      <c r="AB13" s="101"/>
      <c r="AC13" s="21">
        <f>SUM(J13:AB13)</f>
        <v>4534</v>
      </c>
      <c r="AD13" s="21">
        <f>I13*AC13</f>
        <v>0</v>
      </c>
      <c r="AE13" s="21"/>
    </row>
    <row r="14" spans="1:50" outlineLevel="1">
      <c r="A14" s="191" t="s">
        <v>13</v>
      </c>
      <c r="B14" s="191"/>
      <c r="C14" s="191"/>
      <c r="D14" s="191"/>
      <c r="E14" s="191"/>
      <c r="F14" s="191"/>
      <c r="G14" s="191"/>
      <c r="H14" s="191"/>
      <c r="I14" s="21"/>
      <c r="J14" s="64">
        <v>790</v>
      </c>
      <c r="K14" s="64">
        <v>1568</v>
      </c>
      <c r="L14" s="64">
        <v>708</v>
      </c>
      <c r="M14" s="64">
        <v>234</v>
      </c>
      <c r="N14" s="64"/>
      <c r="O14" s="64"/>
      <c r="P14" s="77"/>
      <c r="Q14" s="79"/>
      <c r="R14" s="81"/>
      <c r="S14" s="83"/>
      <c r="T14" s="85"/>
      <c r="U14" s="87"/>
      <c r="V14" s="89"/>
      <c r="W14" s="91"/>
      <c r="X14" s="93"/>
      <c r="Y14" s="95"/>
      <c r="Z14" s="97"/>
      <c r="AA14" s="99"/>
      <c r="AB14" s="101"/>
      <c r="AC14" s="21">
        <f>SUM(J14:AB14)</f>
        <v>3300</v>
      </c>
      <c r="AD14" s="21">
        <f>I14*AC14</f>
        <v>0</v>
      </c>
      <c r="AE14" s="21"/>
    </row>
    <row r="15" spans="1:50" ht="47.25" customHeight="1">
      <c r="A15" s="143" t="s">
        <v>156</v>
      </c>
      <c r="B15" s="144"/>
      <c r="C15" s="144"/>
      <c r="D15" s="144"/>
      <c r="E15" s="144"/>
      <c r="F15" s="144"/>
      <c r="G15" s="144"/>
      <c r="H15" s="145"/>
      <c r="I15" s="58" t="s">
        <v>111</v>
      </c>
      <c r="J15" s="20">
        <f>SUM(J16)</f>
        <v>1220</v>
      </c>
      <c r="K15" s="20">
        <f t="shared" ref="K15:AB15" si="12">SUM(K16)</f>
        <v>2566</v>
      </c>
      <c r="L15" s="20">
        <f t="shared" si="12"/>
        <v>1835</v>
      </c>
      <c r="M15" s="20">
        <f t="shared" si="12"/>
        <v>2208</v>
      </c>
      <c r="N15" s="20">
        <f t="shared" si="12"/>
        <v>0</v>
      </c>
      <c r="O15" s="20">
        <f t="shared" si="12"/>
        <v>0</v>
      </c>
      <c r="P15" s="63">
        <f t="shared" si="12"/>
        <v>0</v>
      </c>
      <c r="Q15" s="63">
        <f t="shared" si="12"/>
        <v>0</v>
      </c>
      <c r="R15" s="63">
        <f t="shared" si="12"/>
        <v>0</v>
      </c>
      <c r="S15" s="63">
        <f t="shared" si="12"/>
        <v>0</v>
      </c>
      <c r="T15" s="63">
        <f t="shared" si="12"/>
        <v>0</v>
      </c>
      <c r="U15" s="63">
        <f t="shared" si="12"/>
        <v>0</v>
      </c>
      <c r="V15" s="63">
        <f t="shared" si="12"/>
        <v>0</v>
      </c>
      <c r="W15" s="63">
        <f t="shared" si="12"/>
        <v>0</v>
      </c>
      <c r="X15" s="63">
        <f t="shared" si="12"/>
        <v>0</v>
      </c>
      <c r="Y15" s="63">
        <f t="shared" si="12"/>
        <v>0</v>
      </c>
      <c r="Z15" s="63">
        <f t="shared" si="12"/>
        <v>0</v>
      </c>
      <c r="AA15" s="63">
        <f t="shared" si="12"/>
        <v>0</v>
      </c>
      <c r="AB15" s="63">
        <f t="shared" si="12"/>
        <v>0</v>
      </c>
      <c r="AC15" s="20">
        <f>SUM(J15:AB15)</f>
        <v>7829</v>
      </c>
      <c r="AD15" s="63">
        <f>I15*AC15</f>
        <v>909729.8</v>
      </c>
      <c r="AE15" s="20"/>
    </row>
    <row r="16" spans="1:50" ht="30.75" customHeight="1" outlineLevel="1">
      <c r="A16" s="191" t="s">
        <v>91</v>
      </c>
      <c r="B16" s="191"/>
      <c r="C16" s="191"/>
      <c r="D16" s="191"/>
      <c r="E16" s="191"/>
      <c r="F16" s="191"/>
      <c r="G16" s="191"/>
      <c r="H16" s="191"/>
      <c r="I16" s="21"/>
      <c r="J16" s="4">
        <v>1220</v>
      </c>
      <c r="K16" s="64">
        <v>2566</v>
      </c>
      <c r="L16" s="4">
        <v>1835</v>
      </c>
      <c r="M16" s="4">
        <v>2208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21">
        <f>SUM(J16:AB16)</f>
        <v>7829</v>
      </c>
      <c r="AD16" s="21">
        <f>I16*AC16</f>
        <v>0</v>
      </c>
      <c r="AE16" s="21"/>
    </row>
    <row r="17" spans="1:49">
      <c r="A17" s="190" t="s">
        <v>16</v>
      </c>
      <c r="B17" s="190"/>
      <c r="C17" s="190"/>
      <c r="D17" s="190"/>
      <c r="E17" s="190"/>
      <c r="F17" s="190"/>
      <c r="G17" s="190"/>
      <c r="H17" s="190"/>
      <c r="I17" s="59"/>
      <c r="J17" s="20">
        <f t="shared" ref="J17:AD17" si="13">SUM(J12,J15)</f>
        <v>2823</v>
      </c>
      <c r="K17" s="20">
        <f t="shared" si="13"/>
        <v>5776</v>
      </c>
      <c r="L17" s="20">
        <f t="shared" si="13"/>
        <v>3479</v>
      </c>
      <c r="M17" s="20">
        <f t="shared" si="13"/>
        <v>3585</v>
      </c>
      <c r="N17" s="20">
        <f t="shared" si="13"/>
        <v>0</v>
      </c>
      <c r="O17" s="20">
        <f t="shared" si="13"/>
        <v>0</v>
      </c>
      <c r="P17" s="63">
        <f t="shared" ref="P17" si="14">SUM(P12,P15)</f>
        <v>0</v>
      </c>
      <c r="Q17" s="63">
        <f t="shared" ref="Q17:S17" si="15">SUM(Q12,Q15)</f>
        <v>0</v>
      </c>
      <c r="R17" s="63">
        <f t="shared" si="15"/>
        <v>0</v>
      </c>
      <c r="S17" s="63">
        <f t="shared" si="15"/>
        <v>0</v>
      </c>
      <c r="T17" s="63">
        <f t="shared" ref="T17:V17" si="16">SUM(T12,T15)</f>
        <v>0</v>
      </c>
      <c r="U17" s="63">
        <f t="shared" si="16"/>
        <v>0</v>
      </c>
      <c r="V17" s="63">
        <f t="shared" si="16"/>
        <v>0</v>
      </c>
      <c r="W17" s="63">
        <f t="shared" ref="W17:Y17" si="17">SUM(W12,W15)</f>
        <v>0</v>
      </c>
      <c r="X17" s="63">
        <f t="shared" si="17"/>
        <v>0</v>
      </c>
      <c r="Y17" s="63">
        <f t="shared" si="17"/>
        <v>0</v>
      </c>
      <c r="Z17" s="63">
        <f t="shared" ref="Z17:AB17" si="18">SUM(Z12,Z15)</f>
        <v>0</v>
      </c>
      <c r="AA17" s="63">
        <f t="shared" si="18"/>
        <v>0</v>
      </c>
      <c r="AB17" s="63">
        <f t="shared" si="18"/>
        <v>0</v>
      </c>
      <c r="AC17" s="20">
        <f t="shared" si="13"/>
        <v>15663</v>
      </c>
      <c r="AD17" s="20">
        <f t="shared" si="13"/>
        <v>5912522.2000000002</v>
      </c>
      <c r="AE17" s="52"/>
    </row>
    <row r="18" spans="1:49">
      <c r="A18" s="156" t="s">
        <v>7</v>
      </c>
      <c r="B18" s="156"/>
      <c r="C18" s="156"/>
      <c r="D18" s="156"/>
      <c r="E18" s="156"/>
      <c r="F18" s="156"/>
      <c r="G18" s="156"/>
      <c r="H18" s="156"/>
      <c r="I18" s="54"/>
      <c r="J18" s="54">
        <f>J10+J17</f>
        <v>7703</v>
      </c>
      <c r="K18" s="68">
        <f t="shared" ref="K18:O18" si="19">K10+K17</f>
        <v>16040</v>
      </c>
      <c r="L18" s="68">
        <f t="shared" si="19"/>
        <v>10819</v>
      </c>
      <c r="M18" s="68">
        <f t="shared" si="19"/>
        <v>12417</v>
      </c>
      <c r="N18" s="68">
        <f t="shared" si="19"/>
        <v>0</v>
      </c>
      <c r="O18" s="68">
        <f t="shared" si="19"/>
        <v>0</v>
      </c>
      <c r="P18" s="68">
        <f t="shared" ref="P18" si="20">P10+P17</f>
        <v>0</v>
      </c>
      <c r="Q18" s="68">
        <f t="shared" ref="Q18" si="21">Q10+Q17</f>
        <v>0</v>
      </c>
      <c r="R18" s="68">
        <f t="shared" ref="R18" si="22">R10+R17</f>
        <v>0</v>
      </c>
      <c r="S18" s="68">
        <f t="shared" ref="S18" si="23">S10+S17</f>
        <v>0</v>
      </c>
      <c r="T18" s="68">
        <f t="shared" ref="T18" si="24">T10+T17</f>
        <v>0</v>
      </c>
      <c r="U18" s="68">
        <f t="shared" ref="U18" si="25">U10+U17</f>
        <v>0</v>
      </c>
      <c r="V18" s="68">
        <f t="shared" ref="V18" si="26">V10+V17</f>
        <v>0</v>
      </c>
      <c r="W18" s="68">
        <f t="shared" ref="W18" si="27">W10+W17</f>
        <v>0</v>
      </c>
      <c r="X18" s="68">
        <f t="shared" ref="X18" si="28">X10+X17</f>
        <v>0</v>
      </c>
      <c r="Y18" s="68">
        <f t="shared" ref="Y18" si="29">Y10+Y17</f>
        <v>0</v>
      </c>
      <c r="Z18" s="68">
        <f t="shared" ref="Z18" si="30">Z10+Z17</f>
        <v>0</v>
      </c>
      <c r="AA18" s="68">
        <f t="shared" ref="AA18" si="31">AA10+AA17</f>
        <v>0</v>
      </c>
      <c r="AB18" s="68">
        <f t="shared" ref="AB18" si="32">AB10+AB17</f>
        <v>0</v>
      </c>
      <c r="AC18" s="54">
        <f>SUM(AC17,AC10)</f>
        <v>46979</v>
      </c>
      <c r="AD18" s="54">
        <f>SUM(AD17,AD10)</f>
        <v>12306466.5</v>
      </c>
      <c r="AE18" s="55"/>
    </row>
    <row r="19" spans="1:49">
      <c r="A19" s="128"/>
      <c r="B19" s="128"/>
      <c r="C19" s="128"/>
      <c r="D19" s="128"/>
      <c r="E19" s="128"/>
      <c r="F19" s="128"/>
      <c r="G19" s="128"/>
      <c r="H19" s="128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30"/>
    </row>
    <row r="20" spans="1:49">
      <c r="A20" s="128"/>
      <c r="B20" s="128"/>
      <c r="C20" s="128"/>
      <c r="D20" s="128"/>
      <c r="E20" s="128"/>
      <c r="F20" s="128"/>
      <c r="G20" s="128"/>
      <c r="H20" s="128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30"/>
    </row>
    <row r="21" spans="1:49">
      <c r="A21" s="36" t="s">
        <v>157</v>
      </c>
      <c r="B21" s="36"/>
      <c r="C21" s="10"/>
      <c r="D21" s="10"/>
      <c r="E21" s="10"/>
      <c r="F21" s="10"/>
      <c r="G21" s="36"/>
      <c r="H21" s="36"/>
      <c r="I21" s="36"/>
      <c r="J21" s="37"/>
      <c r="K21" s="29"/>
      <c r="L21" s="29"/>
      <c r="M21" s="29"/>
      <c r="N21" s="29"/>
      <c r="O21" s="12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30" t="s">
        <v>152</v>
      </c>
      <c r="AD21" s="30"/>
      <c r="AE21" s="29"/>
    </row>
    <row r="22" spans="1:49">
      <c r="A22" s="36"/>
      <c r="B22" s="36"/>
      <c r="C22" s="10"/>
      <c r="D22" s="10"/>
      <c r="E22" s="10"/>
      <c r="F22" s="10"/>
      <c r="G22" s="36"/>
      <c r="H22" s="36"/>
      <c r="I22" s="36"/>
      <c r="J22" s="37"/>
      <c r="K22" s="29"/>
      <c r="L22" s="29"/>
      <c r="M22" s="29"/>
      <c r="N22" s="29"/>
      <c r="O22" s="12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30"/>
      <c r="AD22" s="30"/>
      <c r="AE22" s="29"/>
    </row>
    <row r="23" spans="1:49">
      <c r="A23" s="152" t="s">
        <v>150</v>
      </c>
      <c r="B23" s="152"/>
      <c r="C23" s="152"/>
      <c r="D23" s="152"/>
      <c r="E23" s="152"/>
      <c r="F23" s="152"/>
      <c r="G23" s="12"/>
      <c r="H23" s="12"/>
      <c r="I23" s="12"/>
      <c r="J23" s="12"/>
      <c r="K23" s="12"/>
      <c r="L23" s="12"/>
      <c r="M23" s="12"/>
      <c r="N23" s="12"/>
      <c r="O23" s="12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30"/>
      <c r="AD23" s="30"/>
      <c r="AE23" s="29"/>
    </row>
    <row r="24" spans="1:49">
      <c r="A24" s="12"/>
      <c r="B24" s="46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30"/>
      <c r="AD24" s="30"/>
      <c r="AE24" s="29"/>
      <c r="AF24" s="11"/>
      <c r="AG24" s="11"/>
      <c r="AH24" s="11"/>
      <c r="AU24" s="38"/>
      <c r="AV24" s="38"/>
      <c r="AW24" s="38"/>
    </row>
    <row r="25" spans="1:49">
      <c r="A25" s="47"/>
      <c r="B25" s="10"/>
      <c r="C25" s="10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30"/>
      <c r="AD25" s="30"/>
      <c r="AE25" s="29"/>
      <c r="AF25" s="11"/>
      <c r="AG25" s="11"/>
      <c r="AH25" s="11"/>
      <c r="AU25" s="38"/>
      <c r="AV25" s="38"/>
      <c r="AW25" s="38"/>
    </row>
    <row r="26" spans="1:49">
      <c r="A26" s="12"/>
      <c r="B26" s="46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30"/>
      <c r="AD26" s="30"/>
      <c r="AE26" s="29"/>
      <c r="AF26" s="11"/>
      <c r="AG26" s="11"/>
      <c r="AH26" s="11"/>
      <c r="AU26" s="38"/>
      <c r="AV26" s="38"/>
      <c r="AW26" s="38"/>
    </row>
    <row r="27" spans="1:49">
      <c r="A27" s="12"/>
      <c r="B27" s="4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30"/>
      <c r="AD27" s="30"/>
      <c r="AE27" s="29"/>
      <c r="AF27" s="11"/>
      <c r="AG27" s="11"/>
      <c r="AH27" s="11"/>
      <c r="AU27" s="38"/>
      <c r="AV27" s="38"/>
      <c r="AW27" s="38"/>
    </row>
    <row r="28" spans="1:49">
      <c r="A28" s="37"/>
      <c r="B28" s="10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30"/>
      <c r="AF28" s="11"/>
      <c r="AG28" s="11"/>
      <c r="AH28" s="11"/>
      <c r="AU28" s="38"/>
      <c r="AV28" s="38"/>
      <c r="AW28" s="38"/>
    </row>
    <row r="29" spans="1:49" s="39" customFormat="1" ht="18.75">
      <c r="A29" s="48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3"/>
      <c r="Q29" s="40"/>
      <c r="R29" s="43"/>
      <c r="S29" s="43"/>
      <c r="T29" s="40"/>
      <c r="U29" s="43"/>
      <c r="V29" s="43"/>
      <c r="W29" s="40"/>
      <c r="X29" s="43"/>
      <c r="Y29" s="43"/>
      <c r="Z29" s="40"/>
      <c r="AA29" s="43"/>
      <c r="AB29" s="43"/>
      <c r="AC29" s="40"/>
      <c r="AD29" s="43"/>
      <c r="AE29" s="42"/>
      <c r="AU29" s="50"/>
      <c r="AV29" s="50"/>
      <c r="AW29" s="50"/>
    </row>
    <row r="30" spans="1:49">
      <c r="A30" s="10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0"/>
      <c r="AD30" s="30"/>
      <c r="AE30" s="29"/>
      <c r="AU30" s="38"/>
      <c r="AV30" s="38"/>
      <c r="AW30" s="38"/>
    </row>
    <row r="31" spans="1:49">
      <c r="A31" s="10"/>
      <c r="B31" s="10"/>
      <c r="C31" s="10"/>
      <c r="D31" s="10"/>
      <c r="E31" s="10"/>
      <c r="F31" s="10"/>
      <c r="G31" s="10"/>
      <c r="H31" s="10"/>
      <c r="I31" s="28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30"/>
      <c r="AD31" s="30"/>
      <c r="AE31" s="29"/>
    </row>
  </sheetData>
  <mergeCells count="24">
    <mergeCell ref="D1:AE1"/>
    <mergeCell ref="A11:AE11"/>
    <mergeCell ref="A15:H15"/>
    <mergeCell ref="A16:H16"/>
    <mergeCell ref="A2:H4"/>
    <mergeCell ref="A9:H9"/>
    <mergeCell ref="AE2:AE3"/>
    <mergeCell ref="J3:AB3"/>
    <mergeCell ref="I2:I4"/>
    <mergeCell ref="J2:N2"/>
    <mergeCell ref="O2:AB2"/>
    <mergeCell ref="AC2:AC3"/>
    <mergeCell ref="AD2:AD3"/>
    <mergeCell ref="A5:AE5"/>
    <mergeCell ref="A6:H6"/>
    <mergeCell ref="A7:H7"/>
    <mergeCell ref="A8:H8"/>
    <mergeCell ref="A10:H10"/>
    <mergeCell ref="A23:F23"/>
    <mergeCell ref="A12:H12"/>
    <mergeCell ref="A13:H13"/>
    <mergeCell ref="A14:H14"/>
    <mergeCell ref="A17:H17"/>
    <mergeCell ref="A18:H18"/>
  </mergeCells>
  <pageMargins left="0.51181102362204722" right="0.15748031496062992" top="0.15748031496062992" bottom="0.15748031496062992" header="0" footer="0"/>
  <pageSetup paperSize="9" scale="85" fitToHeight="4" orientation="landscape" r:id="rId1"/>
  <rowBreaks count="1" manualBreakCount="1">
    <brk id="31" min="7" max="58" man="1"/>
  </rowBreaks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zoomScaleSheetLayoutView="55" workbookViewId="0">
      <selection activeCell="Q15" sqref="Q15"/>
    </sheetView>
  </sheetViews>
  <sheetFormatPr defaultRowHeight="15.75" outlineLevelRow="1"/>
  <cols>
    <col min="1" max="1" width="9.7109375" style="6" customWidth="1"/>
    <col min="2" max="2" width="4.5703125" style="6" customWidth="1"/>
    <col min="3" max="3" width="1.7109375" style="6" customWidth="1"/>
    <col min="4" max="4" width="9.140625" style="6" customWidth="1"/>
    <col min="5" max="6" width="3.28515625" style="6" customWidth="1"/>
    <col min="7" max="7" width="4.5703125" style="6" customWidth="1"/>
    <col min="8" max="8" width="11.5703125" style="6" customWidth="1"/>
    <col min="9" max="9" width="12.28515625" style="7" customWidth="1"/>
    <col min="10" max="10" width="9" style="8" customWidth="1"/>
    <col min="11" max="12" width="8.42578125" style="8" customWidth="1"/>
    <col min="13" max="13" width="9.140625" style="8" customWidth="1"/>
    <col min="14" max="14" width="5" style="8" customWidth="1"/>
    <col min="15" max="15" width="5.5703125" style="70" customWidth="1"/>
    <col min="16" max="16" width="14.85546875" style="9" bestFit="1" customWidth="1"/>
    <col min="17" max="17" width="13.140625" style="9" bestFit="1" customWidth="1"/>
    <col min="18" max="18" width="12.140625" style="8" bestFit="1" customWidth="1"/>
    <col min="19" max="19" width="5.85546875" style="6" customWidth="1"/>
    <col min="20" max="20" width="5.42578125" style="6" customWidth="1"/>
    <col min="21" max="21" width="5" style="6" customWidth="1"/>
    <col min="22" max="22" width="5.140625" style="6" customWidth="1"/>
    <col min="23" max="23" width="4.7109375" style="6" customWidth="1"/>
    <col min="24" max="25" width="5.28515625" style="6" customWidth="1"/>
    <col min="26" max="26" width="5.140625" style="6" customWidth="1"/>
    <col min="27" max="27" width="4.85546875" style="6" customWidth="1"/>
    <col min="28" max="28" width="5" style="6" customWidth="1"/>
    <col min="29" max="29" width="4.7109375" style="6" customWidth="1"/>
    <col min="30" max="30" width="5.140625" style="6" customWidth="1"/>
    <col min="31" max="31" width="5.42578125" style="6" customWidth="1"/>
    <col min="32" max="32" width="5.28515625" style="6" customWidth="1"/>
    <col min="33" max="33" width="6.28515625" style="6" customWidth="1"/>
    <col min="34" max="34" width="18.85546875" style="6" customWidth="1"/>
    <col min="35" max="35" width="12.140625" style="6" customWidth="1"/>
    <col min="36" max="36" width="13.7109375" style="6" customWidth="1"/>
    <col min="37" max="16384" width="9.140625" style="6"/>
  </cols>
  <sheetData>
    <row r="1" spans="1:37" ht="50.25" customHeight="1">
      <c r="A1" s="192" t="s">
        <v>165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0"/>
    </row>
    <row r="2" spans="1:37" ht="27.75" customHeight="1">
      <c r="A2" s="173" t="s">
        <v>8</v>
      </c>
      <c r="B2" s="174"/>
      <c r="C2" s="174"/>
      <c r="D2" s="174"/>
      <c r="E2" s="174"/>
      <c r="F2" s="174"/>
      <c r="G2" s="174"/>
      <c r="H2" s="175"/>
      <c r="I2" s="182" t="s">
        <v>1</v>
      </c>
      <c r="J2" s="207"/>
      <c r="K2" s="207"/>
      <c r="L2" s="207"/>
      <c r="M2" s="207"/>
      <c r="N2" s="207"/>
      <c r="O2" s="69"/>
      <c r="P2" s="183" t="s">
        <v>9</v>
      </c>
      <c r="Q2" s="184" t="s">
        <v>4</v>
      </c>
      <c r="R2" s="184" t="s">
        <v>0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0"/>
    </row>
    <row r="3" spans="1:37">
      <c r="A3" s="176"/>
      <c r="B3" s="177"/>
      <c r="C3" s="177"/>
      <c r="D3" s="177"/>
      <c r="E3" s="177"/>
      <c r="F3" s="177"/>
      <c r="G3" s="177"/>
      <c r="H3" s="178"/>
      <c r="I3" s="182"/>
      <c r="J3" s="182"/>
      <c r="K3" s="182"/>
      <c r="L3" s="182"/>
      <c r="M3" s="182"/>
      <c r="N3" s="182"/>
      <c r="O3" s="182"/>
      <c r="P3" s="183"/>
      <c r="Q3" s="184"/>
      <c r="R3" s="18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31.5">
      <c r="A4" s="179"/>
      <c r="B4" s="180"/>
      <c r="C4" s="180"/>
      <c r="D4" s="180"/>
      <c r="E4" s="180"/>
      <c r="F4" s="180"/>
      <c r="G4" s="180"/>
      <c r="H4" s="181"/>
      <c r="I4" s="182"/>
      <c r="J4" s="14" t="s">
        <v>131</v>
      </c>
      <c r="K4" s="14" t="s">
        <v>130</v>
      </c>
      <c r="L4" s="124" t="s">
        <v>144</v>
      </c>
      <c r="M4" s="124" t="s">
        <v>149</v>
      </c>
      <c r="N4" s="68" t="s">
        <v>2</v>
      </c>
      <c r="O4" s="68" t="s">
        <v>3</v>
      </c>
      <c r="P4" s="14"/>
      <c r="Q4" s="14"/>
      <c r="R4" s="14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0"/>
      <c r="AI4" s="10"/>
      <c r="AJ4" s="10"/>
      <c r="AK4" s="10"/>
    </row>
    <row r="5" spans="1:37" s="16" customFormat="1" ht="15.75" customHeight="1">
      <c r="A5" s="193" t="s">
        <v>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</row>
    <row r="6" spans="1:37" s="10" customFormat="1" ht="43.5" customHeight="1">
      <c r="A6" s="189" t="s">
        <v>18</v>
      </c>
      <c r="B6" s="189"/>
      <c r="C6" s="189"/>
      <c r="D6" s="189"/>
      <c r="E6" s="189"/>
      <c r="F6" s="189"/>
      <c r="G6" s="189"/>
      <c r="H6" s="189"/>
      <c r="I6" s="51" t="s">
        <v>112</v>
      </c>
      <c r="J6" s="63">
        <v>184</v>
      </c>
      <c r="K6" s="63">
        <v>398</v>
      </c>
      <c r="L6" s="63">
        <v>273</v>
      </c>
      <c r="M6" s="109">
        <v>246</v>
      </c>
      <c r="N6" s="116"/>
      <c r="O6" s="1"/>
      <c r="P6" s="20">
        <f>SUM(J6:O6)</f>
        <v>1101</v>
      </c>
      <c r="Q6" s="20">
        <f>I6*P6</f>
        <v>324497.73000000004</v>
      </c>
      <c r="R6" s="20"/>
    </row>
    <row r="7" spans="1:37" s="10" customFormat="1" ht="39.75" customHeight="1">
      <c r="A7" s="189" t="s">
        <v>10</v>
      </c>
      <c r="B7" s="189"/>
      <c r="C7" s="189"/>
      <c r="D7" s="189"/>
      <c r="E7" s="189"/>
      <c r="F7" s="189"/>
      <c r="G7" s="189"/>
      <c r="H7" s="189"/>
      <c r="I7" s="51" t="s">
        <v>112</v>
      </c>
      <c r="J7" s="63">
        <v>174</v>
      </c>
      <c r="K7" s="63">
        <v>398</v>
      </c>
      <c r="L7" s="63">
        <v>273</v>
      </c>
      <c r="M7" s="109">
        <v>240</v>
      </c>
      <c r="N7" s="116"/>
      <c r="O7" s="1"/>
      <c r="P7" s="20">
        <f>SUM(J7:O7)</f>
        <v>1085</v>
      </c>
      <c r="Q7" s="20">
        <f>I7*P7</f>
        <v>319782.05000000005</v>
      </c>
      <c r="R7" s="20"/>
    </row>
    <row r="8" spans="1:37" s="10" customFormat="1" ht="63" customHeight="1">
      <c r="A8" s="189" t="s">
        <v>11</v>
      </c>
      <c r="B8" s="189"/>
      <c r="C8" s="189"/>
      <c r="D8" s="189"/>
      <c r="E8" s="189"/>
      <c r="F8" s="189"/>
      <c r="G8" s="189"/>
      <c r="H8" s="189"/>
      <c r="I8" s="51" t="s">
        <v>113</v>
      </c>
      <c r="J8" s="63">
        <v>184</v>
      </c>
      <c r="K8" s="63">
        <v>398</v>
      </c>
      <c r="L8" s="63">
        <v>273</v>
      </c>
      <c r="M8" s="109">
        <v>246</v>
      </c>
      <c r="N8" s="116"/>
      <c r="O8" s="1"/>
      <c r="P8" s="20">
        <f>SUM(J8:O8)</f>
        <v>1101</v>
      </c>
      <c r="Q8" s="20">
        <f>I8*P8</f>
        <v>17285.7</v>
      </c>
      <c r="R8" s="20"/>
    </row>
    <row r="9" spans="1:37">
      <c r="A9" s="190" t="s">
        <v>16</v>
      </c>
      <c r="B9" s="190"/>
      <c r="C9" s="190"/>
      <c r="D9" s="190"/>
      <c r="E9" s="190"/>
      <c r="F9" s="190"/>
      <c r="G9" s="190"/>
      <c r="H9" s="190"/>
      <c r="I9" s="51"/>
      <c r="J9" s="18">
        <f t="shared" ref="J9:Q9" si="0">SUM(J6:J8)</f>
        <v>542</v>
      </c>
      <c r="K9" s="18">
        <f t="shared" si="0"/>
        <v>1194</v>
      </c>
      <c r="L9" s="18">
        <f t="shared" si="0"/>
        <v>819</v>
      </c>
      <c r="M9" s="18">
        <f t="shared" si="0"/>
        <v>732</v>
      </c>
      <c r="N9" s="18">
        <f t="shared" si="0"/>
        <v>0</v>
      </c>
      <c r="O9" s="18">
        <f t="shared" ref="O9" si="1">SUM(O6:O8)</f>
        <v>0</v>
      </c>
      <c r="P9" s="20">
        <f t="shared" si="0"/>
        <v>3287</v>
      </c>
      <c r="Q9" s="20">
        <f t="shared" si="0"/>
        <v>661565.48</v>
      </c>
      <c r="R9" s="52"/>
    </row>
    <row r="10" spans="1:37" s="16" customFormat="1" ht="15.75" customHeight="1">
      <c r="A10" s="193" t="s">
        <v>6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</row>
    <row r="11" spans="1:37" ht="45.75" customHeight="1">
      <c r="A11" s="190" t="s">
        <v>14</v>
      </c>
      <c r="B11" s="190"/>
      <c r="C11" s="190"/>
      <c r="D11" s="190"/>
      <c r="E11" s="190"/>
      <c r="F11" s="190"/>
      <c r="G11" s="190"/>
      <c r="H11" s="190"/>
      <c r="I11" s="51" t="s">
        <v>114</v>
      </c>
      <c r="J11" s="20">
        <f t="shared" ref="J11:N11" si="2">SUM(J12:J13)</f>
        <v>258</v>
      </c>
      <c r="K11" s="20">
        <f t="shared" si="2"/>
        <v>514</v>
      </c>
      <c r="L11" s="20">
        <f t="shared" si="2"/>
        <v>243</v>
      </c>
      <c r="M11" s="20">
        <f t="shared" si="2"/>
        <v>0</v>
      </c>
      <c r="N11" s="20">
        <f t="shared" si="2"/>
        <v>0</v>
      </c>
      <c r="O11" s="63">
        <f t="shared" ref="O11" si="3">SUM(O12:O13)</f>
        <v>0</v>
      </c>
      <c r="P11" s="20">
        <f>SUM(J11:O11)</f>
        <v>1015</v>
      </c>
      <c r="Q11" s="20">
        <f>I11*P11</f>
        <v>500983.7</v>
      </c>
      <c r="R11" s="20"/>
    </row>
    <row r="12" spans="1:37" outlineLevel="1">
      <c r="A12" s="191" t="s">
        <v>12</v>
      </c>
      <c r="B12" s="191"/>
      <c r="C12" s="191"/>
      <c r="D12" s="191"/>
      <c r="E12" s="191"/>
      <c r="F12" s="191"/>
      <c r="G12" s="191"/>
      <c r="H12" s="191"/>
      <c r="I12" s="21"/>
      <c r="J12" s="64">
        <v>130</v>
      </c>
      <c r="K12" s="64">
        <v>267</v>
      </c>
      <c r="L12" s="64">
        <v>160</v>
      </c>
      <c r="M12" s="110"/>
      <c r="N12" s="108"/>
      <c r="O12" s="4"/>
      <c r="P12" s="21">
        <f>SUM(J12:O12)</f>
        <v>557</v>
      </c>
      <c r="Q12" s="21">
        <f>I12*P12</f>
        <v>0</v>
      </c>
      <c r="R12" s="21"/>
    </row>
    <row r="13" spans="1:37" outlineLevel="1">
      <c r="A13" s="191" t="s">
        <v>13</v>
      </c>
      <c r="B13" s="191"/>
      <c r="C13" s="191"/>
      <c r="D13" s="191"/>
      <c r="E13" s="191"/>
      <c r="F13" s="191"/>
      <c r="G13" s="191"/>
      <c r="H13" s="191"/>
      <c r="I13" s="21"/>
      <c r="J13" s="64">
        <v>128</v>
      </c>
      <c r="K13" s="64">
        <v>247</v>
      </c>
      <c r="L13" s="64">
        <v>83</v>
      </c>
      <c r="M13" s="110"/>
      <c r="N13" s="108"/>
      <c r="O13" s="4"/>
      <c r="P13" s="21">
        <f>SUM(J13:O13)</f>
        <v>458</v>
      </c>
      <c r="Q13" s="21">
        <f>I13*P13</f>
        <v>0</v>
      </c>
      <c r="R13" s="21"/>
    </row>
    <row r="14" spans="1:37" ht="66" customHeight="1">
      <c r="A14" s="143" t="s">
        <v>90</v>
      </c>
      <c r="B14" s="144"/>
      <c r="C14" s="144"/>
      <c r="D14" s="144"/>
      <c r="E14" s="144"/>
      <c r="F14" s="144"/>
      <c r="G14" s="144"/>
      <c r="H14" s="145"/>
      <c r="I14" s="21">
        <v>108.57</v>
      </c>
      <c r="J14" s="20">
        <f>SUM(J15)</f>
        <v>184</v>
      </c>
      <c r="K14" s="20">
        <f t="shared" ref="K14:O14" si="4">SUM(K15)</f>
        <v>398</v>
      </c>
      <c r="L14" s="20">
        <f t="shared" si="4"/>
        <v>273</v>
      </c>
      <c r="M14" s="20">
        <f t="shared" si="4"/>
        <v>0</v>
      </c>
      <c r="N14" s="20">
        <f t="shared" si="4"/>
        <v>0</v>
      </c>
      <c r="O14" s="63">
        <f t="shared" si="4"/>
        <v>0</v>
      </c>
      <c r="P14" s="20">
        <f>SUM(J14:O14)</f>
        <v>855</v>
      </c>
      <c r="Q14" s="20">
        <f>I14*P14</f>
        <v>92827.349999999991</v>
      </c>
      <c r="R14" s="20"/>
    </row>
    <row r="15" spans="1:37" ht="30.75" customHeight="1" outlineLevel="1">
      <c r="A15" s="191" t="s">
        <v>91</v>
      </c>
      <c r="B15" s="191"/>
      <c r="C15" s="191"/>
      <c r="D15" s="191"/>
      <c r="E15" s="191"/>
      <c r="F15" s="191"/>
      <c r="G15" s="191"/>
      <c r="H15" s="191"/>
      <c r="I15" s="6"/>
      <c r="J15" s="4">
        <v>184</v>
      </c>
      <c r="K15" s="4">
        <v>398</v>
      </c>
      <c r="L15" s="4">
        <v>273</v>
      </c>
      <c r="M15" s="4"/>
      <c r="N15" s="4"/>
      <c r="O15" s="4"/>
      <c r="P15" s="21">
        <f>SUM(J15:O15)</f>
        <v>855</v>
      </c>
      <c r="Q15" s="21">
        <f>I14*P15</f>
        <v>92827.349999999991</v>
      </c>
      <c r="R15" s="21"/>
    </row>
    <row r="16" spans="1:37">
      <c r="A16" s="190" t="s">
        <v>16</v>
      </c>
      <c r="B16" s="190"/>
      <c r="C16" s="190"/>
      <c r="D16" s="190"/>
      <c r="E16" s="190"/>
      <c r="F16" s="190"/>
      <c r="G16" s="190"/>
      <c r="H16" s="190"/>
      <c r="I16" s="51"/>
      <c r="J16" s="20">
        <f>SUM(J11,J14)</f>
        <v>442</v>
      </c>
      <c r="K16" s="63">
        <f t="shared" ref="K16:P16" si="5">SUM(K11,K14)</f>
        <v>912</v>
      </c>
      <c r="L16" s="63">
        <f t="shared" si="5"/>
        <v>516</v>
      </c>
      <c r="M16" s="63">
        <f t="shared" si="5"/>
        <v>0</v>
      </c>
      <c r="N16" s="63">
        <f t="shared" si="5"/>
        <v>0</v>
      </c>
      <c r="O16" s="63">
        <f t="shared" si="5"/>
        <v>0</v>
      </c>
      <c r="P16" s="63">
        <f t="shared" si="5"/>
        <v>1870</v>
      </c>
      <c r="Q16" s="20">
        <f t="shared" ref="Q16" si="6">SUM(Q11)</f>
        <v>500983.7</v>
      </c>
      <c r="R16" s="52"/>
    </row>
    <row r="17" spans="1:36">
      <c r="A17" s="156" t="s">
        <v>7</v>
      </c>
      <c r="B17" s="156"/>
      <c r="C17" s="156"/>
      <c r="D17" s="156"/>
      <c r="E17" s="156"/>
      <c r="F17" s="156"/>
      <c r="G17" s="156"/>
      <c r="H17" s="156"/>
      <c r="I17" s="14"/>
      <c r="J17" s="14">
        <f>SUM(J16,J9)</f>
        <v>984</v>
      </c>
      <c r="K17" s="14">
        <f t="shared" ref="K17:Q17" si="7">SUM(K16,K9)</f>
        <v>2106</v>
      </c>
      <c r="L17" s="14">
        <f t="shared" si="7"/>
        <v>1335</v>
      </c>
      <c r="M17" s="14">
        <f t="shared" si="7"/>
        <v>732</v>
      </c>
      <c r="N17" s="14">
        <f t="shared" si="7"/>
        <v>0</v>
      </c>
      <c r="O17" s="68">
        <f t="shared" ref="O17" si="8">SUM(O16,O9)</f>
        <v>0</v>
      </c>
      <c r="P17" s="14">
        <f t="shared" si="7"/>
        <v>5157</v>
      </c>
      <c r="Q17" s="14">
        <f t="shared" si="7"/>
        <v>1162549.18</v>
      </c>
      <c r="R17" s="27"/>
    </row>
    <row r="19" spans="1:36" s="32" customFormat="1">
      <c r="A19" s="10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  <c r="P19" s="31"/>
      <c r="Q19" s="31"/>
      <c r="R19" s="31"/>
    </row>
    <row r="20" spans="1:36">
      <c r="A20" s="36" t="s">
        <v>153</v>
      </c>
      <c r="B20" s="36"/>
      <c r="C20" s="10"/>
      <c r="D20" s="10"/>
      <c r="E20" s="10"/>
      <c r="F20" s="10"/>
      <c r="G20" s="36"/>
      <c r="H20" s="36"/>
      <c r="I20" s="36"/>
      <c r="J20" s="37"/>
      <c r="K20" s="29"/>
      <c r="L20" s="29"/>
      <c r="M20" s="29"/>
      <c r="N20" s="29"/>
      <c r="O20" s="12"/>
      <c r="P20" s="30" t="s">
        <v>154</v>
      </c>
      <c r="Q20" s="30"/>
      <c r="R20" s="29"/>
    </row>
    <row r="21" spans="1:36">
      <c r="A21" s="36"/>
      <c r="B21" s="36"/>
      <c r="C21" s="10"/>
      <c r="D21" s="10"/>
      <c r="E21" s="10"/>
      <c r="F21" s="206"/>
      <c r="G21" s="206"/>
      <c r="H21" s="206"/>
      <c r="I21" s="28"/>
      <c r="J21" s="37"/>
      <c r="K21" s="29"/>
      <c r="L21" s="29"/>
      <c r="M21" s="29"/>
      <c r="N21" s="122" t="s">
        <v>134</v>
      </c>
      <c r="O21" s="29"/>
      <c r="P21" s="30"/>
      <c r="Q21" s="29"/>
      <c r="R21" s="30"/>
      <c r="S21" s="11"/>
      <c r="T21" s="11"/>
      <c r="U21" s="11"/>
      <c r="AH21" s="38"/>
      <c r="AI21" s="38"/>
      <c r="AJ21" s="38"/>
    </row>
    <row r="22" spans="1:36">
      <c r="A22" s="152" t="s">
        <v>147</v>
      </c>
      <c r="B22" s="152"/>
      <c r="C22" s="152"/>
      <c r="D22" s="152"/>
      <c r="E22" s="152"/>
      <c r="F22" s="152"/>
      <c r="G22" s="12"/>
      <c r="H22" s="12"/>
      <c r="I22" s="12"/>
      <c r="J22" s="12"/>
      <c r="K22" s="12"/>
      <c r="L22" s="12"/>
      <c r="M22" s="12"/>
      <c r="N22" s="12"/>
      <c r="O22" s="35"/>
      <c r="P22" s="30"/>
      <c r="Q22" s="30"/>
      <c r="R22" s="29"/>
    </row>
    <row r="23" spans="1:36">
      <c r="A23" s="12"/>
      <c r="B23" s="46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5"/>
      <c r="P23" s="30"/>
      <c r="Q23" s="30"/>
      <c r="R23" s="29"/>
      <c r="S23" s="11"/>
      <c r="T23" s="11"/>
      <c r="U23" s="11"/>
      <c r="AH23" s="38"/>
      <c r="AI23" s="38"/>
      <c r="AJ23" s="38"/>
    </row>
    <row r="24" spans="1:36">
      <c r="A24" s="47"/>
      <c r="B24" s="10"/>
      <c r="C24" s="10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35"/>
      <c r="P24" s="30"/>
      <c r="Q24" s="30"/>
      <c r="R24" s="29"/>
      <c r="S24" s="11"/>
      <c r="T24" s="11"/>
      <c r="U24" s="11"/>
      <c r="AH24" s="38"/>
      <c r="AI24" s="38"/>
      <c r="AJ24" s="38"/>
    </row>
    <row r="25" spans="1:36">
      <c r="A25" s="12"/>
      <c r="B25" s="46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35"/>
      <c r="P25" s="30"/>
      <c r="Q25" s="30"/>
      <c r="R25" s="29"/>
      <c r="S25" s="11"/>
      <c r="T25" s="11"/>
      <c r="U25" s="11"/>
      <c r="AH25" s="38"/>
      <c r="AI25" s="38"/>
      <c r="AJ25" s="38"/>
    </row>
    <row r="26" spans="1:36">
      <c r="A26" s="37"/>
      <c r="B26" s="10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0"/>
      <c r="S26" s="11"/>
      <c r="T26" s="11"/>
      <c r="U26" s="11"/>
      <c r="AH26" s="38"/>
      <c r="AI26" s="38"/>
      <c r="AJ26" s="38"/>
    </row>
    <row r="27" spans="1:36" s="39" customFormat="1" ht="18.75">
      <c r="A27" s="48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118"/>
      <c r="P27" s="40"/>
      <c r="Q27" s="43"/>
      <c r="R27" s="42"/>
      <c r="AH27" s="50"/>
      <c r="AI27" s="50"/>
      <c r="AJ27" s="50"/>
    </row>
    <row r="28" spans="1:36">
      <c r="A28" s="10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0"/>
      <c r="P28" s="30"/>
      <c r="Q28" s="30"/>
      <c r="R28" s="29"/>
      <c r="AH28" s="38"/>
      <c r="AI28" s="38"/>
      <c r="AJ28" s="38"/>
    </row>
    <row r="29" spans="1:36">
      <c r="A29" s="10"/>
      <c r="B29" s="10"/>
      <c r="C29" s="10"/>
      <c r="D29" s="10"/>
      <c r="E29" s="10"/>
      <c r="F29" s="10"/>
      <c r="G29" s="10"/>
      <c r="H29" s="10"/>
      <c r="I29" s="28"/>
      <c r="J29" s="29"/>
      <c r="K29" s="29"/>
      <c r="L29" s="29"/>
      <c r="M29" s="29"/>
      <c r="N29" s="29"/>
      <c r="O29" s="29"/>
      <c r="P29" s="30"/>
      <c r="Q29" s="30"/>
      <c r="R29" s="29"/>
    </row>
  </sheetData>
  <mergeCells count="23">
    <mergeCell ref="A6:H6"/>
    <mergeCell ref="A2:H4"/>
    <mergeCell ref="A5:R5"/>
    <mergeCell ref="P2:P3"/>
    <mergeCell ref="Q2:Q3"/>
    <mergeCell ref="R2:R3"/>
    <mergeCell ref="J2:N2"/>
    <mergeCell ref="A1:R1"/>
    <mergeCell ref="A22:F22"/>
    <mergeCell ref="A17:H17"/>
    <mergeCell ref="A10:R10"/>
    <mergeCell ref="A11:H11"/>
    <mergeCell ref="A12:H12"/>
    <mergeCell ref="A13:H13"/>
    <mergeCell ref="A16:H16"/>
    <mergeCell ref="A14:H14"/>
    <mergeCell ref="A15:H15"/>
    <mergeCell ref="F21:H21"/>
    <mergeCell ref="J3:O3"/>
    <mergeCell ref="I2:I4"/>
    <mergeCell ref="A7:H7"/>
    <mergeCell ref="A8:H8"/>
    <mergeCell ref="A9:H9"/>
  </mergeCells>
  <pageMargins left="0.51181102362204722" right="0.15748031496062992" top="0.15748031496062992" bottom="0.15748031496062992" header="0" footer="0"/>
  <pageSetup paperSize="9" scale="96" fitToHeight="4" orientation="landscape" r:id="rId1"/>
  <rowBreaks count="1" manualBreakCount="1">
    <brk id="29" min="7" max="58" man="1"/>
  </rowBreaks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7"/>
  <sheetViews>
    <sheetView zoomScaleSheetLayoutView="85" workbookViewId="0">
      <selection activeCell="P4" sqref="P4:P5"/>
    </sheetView>
  </sheetViews>
  <sheetFormatPr defaultRowHeight="15.75" outlineLevelRow="1"/>
  <cols>
    <col min="1" max="1" width="9.7109375" style="6" customWidth="1"/>
    <col min="2" max="2" width="4.5703125" style="6" customWidth="1"/>
    <col min="3" max="3" width="1.7109375" style="6" customWidth="1"/>
    <col min="4" max="4" width="9.140625" style="6"/>
    <col min="5" max="5" width="3.28515625" style="6" bestFit="1" customWidth="1"/>
    <col min="6" max="6" width="3.28515625" style="6" customWidth="1"/>
    <col min="7" max="7" width="5.140625" style="6" bestFit="1" customWidth="1"/>
    <col min="8" max="8" width="38.28515625" style="6" customWidth="1"/>
    <col min="9" max="9" width="12.28515625" style="7" customWidth="1"/>
    <col min="10" max="10" width="9.140625" style="8" customWidth="1"/>
    <col min="11" max="11" width="8.5703125" style="8" customWidth="1"/>
    <col min="12" max="12" width="9.42578125" style="8" customWidth="1"/>
    <col min="13" max="13" width="9.28515625" style="70" customWidth="1"/>
    <col min="14" max="14" width="9" style="8" customWidth="1"/>
    <col min="15" max="15" width="9.5703125" style="8" customWidth="1"/>
    <col min="16" max="16" width="8.85546875" style="8" customWidth="1"/>
    <col min="17" max="17" width="21.140625" style="9" customWidth="1"/>
    <col min="18" max="18" width="13.140625" style="9" bestFit="1" customWidth="1"/>
    <col min="19" max="19" width="12.140625" style="8" bestFit="1" customWidth="1"/>
    <col min="20" max="20" width="5.85546875" style="6" customWidth="1"/>
    <col min="21" max="21" width="5.42578125" style="6" customWidth="1"/>
    <col min="22" max="22" width="5" style="6" customWidth="1"/>
    <col min="23" max="23" width="5.140625" style="6" customWidth="1"/>
    <col min="24" max="24" width="4.7109375" style="6" customWidth="1"/>
    <col min="25" max="26" width="5.28515625" style="6" customWidth="1"/>
    <col min="27" max="27" width="5.140625" style="6" customWidth="1"/>
    <col min="28" max="28" width="4.85546875" style="6" customWidth="1"/>
    <col min="29" max="29" width="5" style="6" customWidth="1"/>
    <col min="30" max="30" width="4.7109375" style="6" customWidth="1"/>
    <col min="31" max="31" width="5.140625" style="6" customWidth="1"/>
    <col min="32" max="32" width="5.42578125" style="6" customWidth="1"/>
    <col min="33" max="33" width="5.28515625" style="6" customWidth="1"/>
    <col min="34" max="34" width="6.28515625" style="6" customWidth="1"/>
    <col min="35" max="35" width="18.85546875" style="6" customWidth="1"/>
    <col min="36" max="36" width="12.140625" style="6" customWidth="1"/>
    <col min="37" max="37" width="13.7109375" style="6" customWidth="1"/>
    <col min="38" max="16384" width="9.140625" style="6"/>
  </cols>
  <sheetData>
    <row r="1" spans="1:38" ht="36" customHeight="1">
      <c r="A1" s="192" t="s">
        <v>164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0"/>
    </row>
    <row r="2" spans="1:38" ht="36.75" customHeight="1">
      <c r="A2" s="213" t="s">
        <v>8</v>
      </c>
      <c r="B2" s="213"/>
      <c r="C2" s="213"/>
      <c r="D2" s="213"/>
      <c r="E2" s="213"/>
      <c r="F2" s="213"/>
      <c r="G2" s="213"/>
      <c r="H2" s="213"/>
      <c r="I2" s="182" t="s">
        <v>1</v>
      </c>
      <c r="J2" s="214" t="s">
        <v>15</v>
      </c>
      <c r="K2" s="215"/>
      <c r="L2" s="215"/>
      <c r="M2" s="215"/>
      <c r="N2" s="215"/>
      <c r="O2" s="215"/>
      <c r="P2" s="216"/>
      <c r="Q2" s="183" t="s">
        <v>9</v>
      </c>
      <c r="R2" s="184" t="s">
        <v>4</v>
      </c>
      <c r="S2" s="184" t="s">
        <v>0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0"/>
    </row>
    <row r="3" spans="1:38">
      <c r="A3" s="213"/>
      <c r="B3" s="213"/>
      <c r="C3" s="213"/>
      <c r="D3" s="213"/>
      <c r="E3" s="213"/>
      <c r="F3" s="213"/>
      <c r="G3" s="213"/>
      <c r="H3" s="213"/>
      <c r="I3" s="182"/>
      <c r="J3" s="182" t="s">
        <v>92</v>
      </c>
      <c r="K3" s="182"/>
      <c r="L3" s="182"/>
      <c r="M3" s="182"/>
      <c r="N3" s="182"/>
      <c r="O3" s="182"/>
      <c r="P3" s="182"/>
      <c r="Q3" s="183"/>
      <c r="R3" s="184"/>
      <c r="S3" s="184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31.5" customHeight="1">
      <c r="A4" s="213"/>
      <c r="B4" s="213"/>
      <c r="C4" s="213"/>
      <c r="D4" s="213"/>
      <c r="E4" s="213"/>
      <c r="F4" s="213"/>
      <c r="G4" s="213"/>
      <c r="H4" s="213"/>
      <c r="I4" s="182"/>
      <c r="J4" s="196" t="s">
        <v>132</v>
      </c>
      <c r="K4" s="182" t="s">
        <v>129</v>
      </c>
      <c r="L4" s="182" t="s">
        <v>144</v>
      </c>
      <c r="M4" s="182"/>
      <c r="N4" s="182" t="s">
        <v>149</v>
      </c>
      <c r="O4" s="182"/>
      <c r="P4" s="182"/>
      <c r="Q4" s="182"/>
      <c r="R4" s="182"/>
      <c r="S4" s="182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0"/>
      <c r="AJ4" s="10"/>
      <c r="AK4" s="10"/>
      <c r="AL4" s="10"/>
    </row>
    <row r="5" spans="1:38" ht="47.25">
      <c r="A5" s="213"/>
      <c r="B5" s="213"/>
      <c r="C5" s="213"/>
      <c r="D5" s="213"/>
      <c r="E5" s="213"/>
      <c r="F5" s="213"/>
      <c r="G5" s="213"/>
      <c r="H5" s="213"/>
      <c r="I5" s="182"/>
      <c r="J5" s="198"/>
      <c r="K5" s="182"/>
      <c r="L5" s="124" t="s">
        <v>145</v>
      </c>
      <c r="M5" s="124" t="s">
        <v>146</v>
      </c>
      <c r="N5" s="131" t="s">
        <v>145</v>
      </c>
      <c r="O5" s="131" t="s">
        <v>146</v>
      </c>
      <c r="P5" s="212"/>
      <c r="Q5" s="212"/>
      <c r="R5" s="212"/>
      <c r="S5" s="212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0"/>
      <c r="AJ5" s="10"/>
      <c r="AK5" s="10"/>
      <c r="AL5" s="10"/>
    </row>
    <row r="6" spans="1:38" s="16" customFormat="1" ht="15.75" customHeight="1">
      <c r="A6" s="157" t="s">
        <v>5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208"/>
    </row>
    <row r="7" spans="1:38" s="16" customFormat="1" ht="34.5" customHeight="1">
      <c r="A7" s="149" t="s">
        <v>18</v>
      </c>
      <c r="B7" s="150"/>
      <c r="C7" s="150"/>
      <c r="D7" s="150"/>
      <c r="E7" s="150"/>
      <c r="F7" s="150"/>
      <c r="G7" s="150"/>
      <c r="H7" s="151"/>
      <c r="I7" s="51" t="s">
        <v>112</v>
      </c>
      <c r="J7" s="111">
        <v>193</v>
      </c>
      <c r="K7" s="62">
        <v>458</v>
      </c>
      <c r="L7" s="62">
        <v>353</v>
      </c>
      <c r="M7" s="62">
        <v>112</v>
      </c>
      <c r="N7" s="111">
        <v>252</v>
      </c>
      <c r="O7" s="62">
        <v>273</v>
      </c>
      <c r="P7" s="103"/>
      <c r="Q7" s="17">
        <f>SUM(J7:P7)</f>
        <v>1641</v>
      </c>
      <c r="R7" s="60">
        <f>I7*Q7</f>
        <v>483651.93000000005</v>
      </c>
      <c r="S7" s="17"/>
    </row>
    <row r="8" spans="1:38" s="16" customFormat="1" ht="23.25" customHeight="1">
      <c r="A8" s="149" t="s">
        <v>10</v>
      </c>
      <c r="B8" s="150"/>
      <c r="C8" s="150"/>
      <c r="D8" s="150"/>
      <c r="E8" s="150"/>
      <c r="F8" s="150"/>
      <c r="G8" s="150"/>
      <c r="H8" s="151"/>
      <c r="I8" s="53" t="s">
        <v>112</v>
      </c>
      <c r="J8" s="111">
        <v>193</v>
      </c>
      <c r="K8" s="62">
        <v>458</v>
      </c>
      <c r="L8" s="62">
        <v>353</v>
      </c>
      <c r="M8" s="62">
        <v>112</v>
      </c>
      <c r="N8" s="111">
        <v>252</v>
      </c>
      <c r="O8" s="62">
        <v>273</v>
      </c>
      <c r="P8" s="103"/>
      <c r="Q8" s="17">
        <f>SUM(J8:P8)</f>
        <v>1641</v>
      </c>
      <c r="R8" s="17">
        <f>I8*Q8</f>
        <v>483651.93000000005</v>
      </c>
      <c r="S8" s="17"/>
    </row>
    <row r="9" spans="1:38" s="16" customFormat="1" ht="39.75" customHeight="1">
      <c r="A9" s="149" t="s">
        <v>11</v>
      </c>
      <c r="B9" s="150"/>
      <c r="C9" s="150"/>
      <c r="D9" s="150"/>
      <c r="E9" s="150"/>
      <c r="F9" s="150"/>
      <c r="G9" s="150"/>
      <c r="H9" s="151"/>
      <c r="I9" s="53" t="s">
        <v>113</v>
      </c>
      <c r="J9" s="111">
        <v>193</v>
      </c>
      <c r="K9" s="62">
        <v>458</v>
      </c>
      <c r="L9" s="62">
        <v>353</v>
      </c>
      <c r="M9" s="62">
        <v>112</v>
      </c>
      <c r="N9" s="111">
        <v>252</v>
      </c>
      <c r="O9" s="62">
        <v>273</v>
      </c>
      <c r="P9" s="103"/>
      <c r="Q9" s="17">
        <f>SUM(J9:P9)</f>
        <v>1641</v>
      </c>
      <c r="R9" s="17">
        <f>I9*Q9</f>
        <v>25763.699999999997</v>
      </c>
      <c r="S9" s="17"/>
    </row>
    <row r="10" spans="1:38" s="16" customFormat="1" ht="36" customHeight="1">
      <c r="A10" s="143" t="s">
        <v>21</v>
      </c>
      <c r="B10" s="144"/>
      <c r="C10" s="144"/>
      <c r="D10" s="144"/>
      <c r="E10" s="144"/>
      <c r="F10" s="144"/>
      <c r="G10" s="144"/>
      <c r="H10" s="145"/>
      <c r="I10" s="53" t="s">
        <v>115</v>
      </c>
      <c r="J10" s="111">
        <v>193</v>
      </c>
      <c r="K10" s="62">
        <v>458</v>
      </c>
      <c r="L10" s="62">
        <v>353</v>
      </c>
      <c r="M10" s="62">
        <v>112</v>
      </c>
      <c r="N10" s="111">
        <v>252</v>
      </c>
      <c r="O10" s="62">
        <v>273</v>
      </c>
      <c r="P10" s="103"/>
      <c r="Q10" s="17">
        <f>SUM(J10:P10)</f>
        <v>1641</v>
      </c>
      <c r="R10" s="17">
        <f>I10*Q10</f>
        <v>144719.79</v>
      </c>
      <c r="S10" s="19"/>
    </row>
    <row r="11" spans="1:38" s="16" customFormat="1" ht="15.75" customHeight="1">
      <c r="A11" s="143" t="s">
        <v>16</v>
      </c>
      <c r="B11" s="144"/>
      <c r="C11" s="144"/>
      <c r="D11" s="144"/>
      <c r="E11" s="144"/>
      <c r="F11" s="144"/>
      <c r="G11" s="144"/>
      <c r="H11" s="145"/>
      <c r="I11" s="17"/>
      <c r="J11" s="20">
        <f t="shared" ref="J11:Q11" si="0">SUM(J7:J10)</f>
        <v>772</v>
      </c>
      <c r="K11" s="20">
        <f t="shared" si="0"/>
        <v>1832</v>
      </c>
      <c r="L11" s="20">
        <f t="shared" si="0"/>
        <v>1412</v>
      </c>
      <c r="M11" s="63">
        <f t="shared" si="0"/>
        <v>448</v>
      </c>
      <c r="N11" s="20">
        <f>SUM(N7:N10)</f>
        <v>1008</v>
      </c>
      <c r="O11" s="20">
        <f t="shared" si="0"/>
        <v>1092</v>
      </c>
      <c r="P11" s="20">
        <f t="shared" si="0"/>
        <v>0</v>
      </c>
      <c r="Q11" s="20">
        <f t="shared" si="0"/>
        <v>6564</v>
      </c>
      <c r="R11" s="61">
        <f>SUM(R7:R10)</f>
        <v>1137787.3500000001</v>
      </c>
      <c r="S11" s="19"/>
    </row>
    <row r="12" spans="1:38" s="16" customFormat="1" ht="15.75" customHeight="1">
      <c r="A12" s="157" t="s">
        <v>6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208"/>
    </row>
    <row r="13" spans="1:38" s="16" customFormat="1" ht="48" customHeight="1">
      <c r="A13" s="143" t="s">
        <v>22</v>
      </c>
      <c r="B13" s="144"/>
      <c r="C13" s="144"/>
      <c r="D13" s="144"/>
      <c r="E13" s="144"/>
      <c r="F13" s="144"/>
      <c r="G13" s="144"/>
      <c r="H13" s="145"/>
      <c r="I13" s="51" t="s">
        <v>116</v>
      </c>
      <c r="J13" s="20">
        <f>SUM(J14)</f>
        <v>183</v>
      </c>
      <c r="K13" s="20">
        <f t="shared" ref="K13:P13" si="1">SUM(K14)</f>
        <v>458</v>
      </c>
      <c r="L13" s="20">
        <f t="shared" si="1"/>
        <v>318</v>
      </c>
      <c r="M13" s="63">
        <f t="shared" si="1"/>
        <v>86</v>
      </c>
      <c r="N13" s="20">
        <f t="shared" si="1"/>
        <v>0</v>
      </c>
      <c r="O13" s="20">
        <f t="shared" si="1"/>
        <v>0</v>
      </c>
      <c r="P13" s="20">
        <f t="shared" si="1"/>
        <v>0</v>
      </c>
      <c r="Q13" s="17">
        <f t="shared" ref="Q13:Q33" si="2">SUM(J13:P13)</f>
        <v>1045</v>
      </c>
      <c r="R13" s="20">
        <f t="shared" ref="R13:R33" si="3">I13*Q13</f>
        <v>113455.65</v>
      </c>
      <c r="S13" s="20"/>
    </row>
    <row r="14" spans="1:38" s="16" customFormat="1" outlineLevel="1">
      <c r="A14" s="170" t="s">
        <v>23</v>
      </c>
      <c r="B14" s="171"/>
      <c r="C14" s="171"/>
      <c r="D14" s="171"/>
      <c r="E14" s="171"/>
      <c r="F14" s="171"/>
      <c r="G14" s="171"/>
      <c r="H14" s="172"/>
      <c r="I14" s="21"/>
      <c r="J14" s="4">
        <v>183</v>
      </c>
      <c r="K14" s="4">
        <v>458</v>
      </c>
      <c r="L14" s="4">
        <v>318</v>
      </c>
      <c r="M14" s="4">
        <v>86</v>
      </c>
      <c r="N14" s="4"/>
      <c r="O14" s="4"/>
      <c r="P14" s="4"/>
      <c r="Q14" s="21">
        <f t="shared" si="2"/>
        <v>1045</v>
      </c>
      <c r="R14" s="21">
        <f t="shared" si="3"/>
        <v>0</v>
      </c>
      <c r="S14" s="21"/>
    </row>
    <row r="15" spans="1:38" s="16" customFormat="1" ht="30.75" customHeight="1">
      <c r="A15" s="143" t="s">
        <v>24</v>
      </c>
      <c r="B15" s="144"/>
      <c r="C15" s="144"/>
      <c r="D15" s="144"/>
      <c r="E15" s="144"/>
      <c r="F15" s="144"/>
      <c r="G15" s="144"/>
      <c r="H15" s="145"/>
      <c r="I15" s="51" t="s">
        <v>114</v>
      </c>
      <c r="J15" s="20">
        <f t="shared" ref="J15:P15" si="4">SUM(J16:J22)</f>
        <v>764</v>
      </c>
      <c r="K15" s="20">
        <f t="shared" si="4"/>
        <v>1741</v>
      </c>
      <c r="L15" s="20">
        <f t="shared" si="4"/>
        <v>1079</v>
      </c>
      <c r="M15" s="63">
        <f t="shared" si="4"/>
        <v>304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2"/>
        <v>3888</v>
      </c>
      <c r="R15" s="20">
        <f t="shared" si="3"/>
        <v>1919039.04</v>
      </c>
      <c r="S15" s="20"/>
    </row>
    <row r="16" spans="1:38" s="16" customFormat="1" ht="15.75" customHeight="1" outlineLevel="1">
      <c r="A16" s="159" t="s">
        <v>25</v>
      </c>
      <c r="B16" s="160"/>
      <c r="C16" s="160"/>
      <c r="D16" s="160"/>
      <c r="E16" s="160"/>
      <c r="F16" s="160"/>
      <c r="G16" s="160"/>
      <c r="H16" s="161"/>
      <c r="I16" s="21"/>
      <c r="J16" s="112">
        <v>7</v>
      </c>
      <c r="K16" s="64">
        <v>0</v>
      </c>
      <c r="L16" s="64">
        <v>12</v>
      </c>
      <c r="M16" s="64"/>
      <c r="N16" s="112"/>
      <c r="O16" s="64"/>
      <c r="P16" s="105"/>
      <c r="Q16" s="21">
        <f t="shared" si="2"/>
        <v>19</v>
      </c>
      <c r="R16" s="21">
        <f t="shared" si="3"/>
        <v>0</v>
      </c>
      <c r="S16" s="21"/>
    </row>
    <row r="17" spans="1:19" s="16" customFormat="1" ht="15.75" customHeight="1" outlineLevel="1">
      <c r="A17" s="159" t="s">
        <v>26</v>
      </c>
      <c r="B17" s="160"/>
      <c r="C17" s="160"/>
      <c r="D17" s="160"/>
      <c r="E17" s="160"/>
      <c r="F17" s="160"/>
      <c r="G17" s="160"/>
      <c r="H17" s="161"/>
      <c r="I17" s="21"/>
      <c r="J17" s="112">
        <v>151</v>
      </c>
      <c r="K17" s="64">
        <v>382</v>
      </c>
      <c r="L17" s="64">
        <v>290</v>
      </c>
      <c r="M17" s="64">
        <v>83</v>
      </c>
      <c r="N17" s="112"/>
      <c r="O17" s="64"/>
      <c r="P17" s="105"/>
      <c r="Q17" s="21">
        <f t="shared" si="2"/>
        <v>906</v>
      </c>
      <c r="R17" s="21">
        <f t="shared" si="3"/>
        <v>0</v>
      </c>
      <c r="S17" s="21"/>
    </row>
    <row r="18" spans="1:19" s="16" customFormat="1" ht="15.75" customHeight="1" outlineLevel="1">
      <c r="A18" s="159" t="s">
        <v>27</v>
      </c>
      <c r="B18" s="160"/>
      <c r="C18" s="160"/>
      <c r="D18" s="160"/>
      <c r="E18" s="160"/>
      <c r="F18" s="160"/>
      <c r="G18" s="160"/>
      <c r="H18" s="161"/>
      <c r="I18" s="21"/>
      <c r="J18" s="112">
        <v>302</v>
      </c>
      <c r="K18" s="64">
        <v>648</v>
      </c>
      <c r="L18" s="64">
        <v>312</v>
      </c>
      <c r="M18" s="64">
        <v>84</v>
      </c>
      <c r="N18" s="112"/>
      <c r="O18" s="64"/>
      <c r="P18" s="105"/>
      <c r="Q18" s="21">
        <f t="shared" si="2"/>
        <v>1346</v>
      </c>
      <c r="R18" s="21">
        <f t="shared" si="3"/>
        <v>0</v>
      </c>
      <c r="S18" s="21"/>
    </row>
    <row r="19" spans="1:19" s="16" customFormat="1" ht="15.75" customHeight="1" outlineLevel="1">
      <c r="A19" s="159" t="s">
        <v>12</v>
      </c>
      <c r="B19" s="160"/>
      <c r="C19" s="160"/>
      <c r="D19" s="160"/>
      <c r="E19" s="160"/>
      <c r="F19" s="160"/>
      <c r="G19" s="160"/>
      <c r="H19" s="161"/>
      <c r="I19" s="21"/>
      <c r="J19" s="112">
        <v>158</v>
      </c>
      <c r="K19" s="64">
        <v>334</v>
      </c>
      <c r="L19" s="64">
        <v>242</v>
      </c>
      <c r="M19" s="64">
        <v>81</v>
      </c>
      <c r="N19" s="112"/>
      <c r="O19" s="64"/>
      <c r="P19" s="105"/>
      <c r="Q19" s="21">
        <f t="shared" si="2"/>
        <v>815</v>
      </c>
      <c r="R19" s="21">
        <f t="shared" si="3"/>
        <v>0</v>
      </c>
      <c r="S19" s="21"/>
    </row>
    <row r="20" spans="1:19" s="16" customFormat="1" ht="15.75" customHeight="1" outlineLevel="1">
      <c r="A20" s="159" t="s">
        <v>13</v>
      </c>
      <c r="B20" s="160"/>
      <c r="C20" s="160"/>
      <c r="D20" s="160"/>
      <c r="E20" s="160"/>
      <c r="F20" s="160"/>
      <c r="G20" s="160"/>
      <c r="H20" s="161"/>
      <c r="I20" s="21"/>
      <c r="J20" s="112">
        <v>127</v>
      </c>
      <c r="K20" s="64">
        <v>319</v>
      </c>
      <c r="L20" s="64">
        <v>196</v>
      </c>
      <c r="M20" s="64">
        <v>49</v>
      </c>
      <c r="N20" s="112"/>
      <c r="O20" s="64"/>
      <c r="P20" s="105"/>
      <c r="Q20" s="21">
        <f t="shared" si="2"/>
        <v>691</v>
      </c>
      <c r="R20" s="21">
        <f t="shared" si="3"/>
        <v>0</v>
      </c>
      <c r="S20" s="21"/>
    </row>
    <row r="21" spans="1:19" s="16" customFormat="1" ht="15.75" customHeight="1" outlineLevel="1">
      <c r="A21" s="159" t="s">
        <v>28</v>
      </c>
      <c r="B21" s="160"/>
      <c r="C21" s="160"/>
      <c r="D21" s="160"/>
      <c r="E21" s="160"/>
      <c r="F21" s="160"/>
      <c r="G21" s="160"/>
      <c r="H21" s="161"/>
      <c r="I21" s="21"/>
      <c r="J21" s="112">
        <v>3</v>
      </c>
      <c r="K21" s="64">
        <v>57</v>
      </c>
      <c r="L21" s="64">
        <v>27</v>
      </c>
      <c r="M21" s="64">
        <v>7</v>
      </c>
      <c r="N21" s="112"/>
      <c r="O21" s="64"/>
      <c r="P21" s="105"/>
      <c r="Q21" s="21">
        <f t="shared" si="2"/>
        <v>94</v>
      </c>
      <c r="R21" s="21">
        <f t="shared" si="3"/>
        <v>0</v>
      </c>
      <c r="S21" s="21"/>
    </row>
    <row r="22" spans="1:19" s="16" customFormat="1" ht="16.5" customHeight="1" outlineLevel="1">
      <c r="A22" s="159" t="s">
        <v>29</v>
      </c>
      <c r="B22" s="160"/>
      <c r="C22" s="160"/>
      <c r="D22" s="160"/>
      <c r="E22" s="160"/>
      <c r="F22" s="160"/>
      <c r="G22" s="160"/>
      <c r="H22" s="161"/>
      <c r="I22" s="21"/>
      <c r="J22" s="112">
        <v>16</v>
      </c>
      <c r="K22" s="64">
        <v>1</v>
      </c>
      <c r="L22" s="64">
        <v>0</v>
      </c>
      <c r="M22" s="64"/>
      <c r="N22" s="112"/>
      <c r="O22" s="64"/>
      <c r="P22" s="105"/>
      <c r="Q22" s="21">
        <f t="shared" si="2"/>
        <v>17</v>
      </c>
      <c r="R22" s="21">
        <f t="shared" si="3"/>
        <v>0</v>
      </c>
      <c r="S22" s="21"/>
    </row>
    <row r="23" spans="1:19" s="16" customFormat="1" ht="32.25" customHeight="1">
      <c r="A23" s="143" t="s">
        <v>30</v>
      </c>
      <c r="B23" s="144"/>
      <c r="C23" s="144"/>
      <c r="D23" s="144"/>
      <c r="E23" s="144"/>
      <c r="F23" s="144"/>
      <c r="G23" s="144"/>
      <c r="H23" s="145"/>
      <c r="I23" s="51" t="s">
        <v>116</v>
      </c>
      <c r="J23" s="20">
        <f>SUM(J24)</f>
        <v>193</v>
      </c>
      <c r="K23" s="20">
        <f t="shared" ref="K23:P23" si="5">SUM(K24)</f>
        <v>458</v>
      </c>
      <c r="L23" s="20">
        <f t="shared" si="5"/>
        <v>353</v>
      </c>
      <c r="M23" s="63">
        <f t="shared" si="5"/>
        <v>112</v>
      </c>
      <c r="N23" s="20">
        <f t="shared" si="5"/>
        <v>0</v>
      </c>
      <c r="O23" s="20">
        <f t="shared" si="5"/>
        <v>0</v>
      </c>
      <c r="P23" s="20">
        <f t="shared" si="5"/>
        <v>0</v>
      </c>
      <c r="Q23" s="20">
        <f t="shared" si="2"/>
        <v>1116</v>
      </c>
      <c r="R23" s="20">
        <f t="shared" si="3"/>
        <v>121164.12</v>
      </c>
      <c r="S23" s="20"/>
    </row>
    <row r="24" spans="1:19" s="16" customFormat="1" ht="29.25" customHeight="1" outlineLevel="1">
      <c r="A24" s="159" t="s">
        <v>31</v>
      </c>
      <c r="B24" s="160"/>
      <c r="C24" s="160"/>
      <c r="D24" s="160"/>
      <c r="E24" s="160"/>
      <c r="F24" s="160"/>
      <c r="G24" s="160"/>
      <c r="H24" s="161"/>
      <c r="I24" s="22"/>
      <c r="J24" s="5">
        <v>193</v>
      </c>
      <c r="K24" s="5">
        <v>458</v>
      </c>
      <c r="L24" s="5">
        <v>353</v>
      </c>
      <c r="M24" s="5">
        <v>112</v>
      </c>
      <c r="N24" s="5"/>
      <c r="O24" s="5"/>
      <c r="P24" s="5"/>
      <c r="Q24" s="22">
        <f t="shared" si="2"/>
        <v>1116</v>
      </c>
      <c r="R24" s="22">
        <f t="shared" si="3"/>
        <v>0</v>
      </c>
      <c r="S24" s="22"/>
    </row>
    <row r="25" spans="1:19" s="16" customFormat="1" ht="18" customHeight="1">
      <c r="A25" s="143" t="s">
        <v>32</v>
      </c>
      <c r="B25" s="144"/>
      <c r="C25" s="144"/>
      <c r="D25" s="144"/>
      <c r="E25" s="144"/>
      <c r="F25" s="144"/>
      <c r="G25" s="144"/>
      <c r="H25" s="145"/>
      <c r="I25" s="51" t="s">
        <v>117</v>
      </c>
      <c r="J25" s="20">
        <f>SUM(J26)</f>
        <v>27</v>
      </c>
      <c r="K25" s="20">
        <f t="shared" ref="K25:P25" si="6">SUM(K26)</f>
        <v>93</v>
      </c>
      <c r="L25" s="20">
        <f t="shared" si="6"/>
        <v>65</v>
      </c>
      <c r="M25" s="63">
        <f t="shared" si="6"/>
        <v>17</v>
      </c>
      <c r="N25" s="20">
        <f t="shared" si="6"/>
        <v>0</v>
      </c>
      <c r="O25" s="20">
        <f t="shared" si="6"/>
        <v>0</v>
      </c>
      <c r="P25" s="20">
        <f t="shared" si="6"/>
        <v>0</v>
      </c>
      <c r="Q25" s="20">
        <f t="shared" si="2"/>
        <v>202</v>
      </c>
      <c r="R25" s="20">
        <f t="shared" si="3"/>
        <v>57414.460000000006</v>
      </c>
      <c r="S25" s="20"/>
    </row>
    <row r="26" spans="1:19" s="16" customFormat="1" ht="20.25" customHeight="1" outlineLevel="1">
      <c r="A26" s="134" t="s">
        <v>33</v>
      </c>
      <c r="B26" s="135"/>
      <c r="C26" s="135"/>
      <c r="D26" s="135"/>
      <c r="E26" s="135"/>
      <c r="F26" s="135"/>
      <c r="G26" s="135"/>
      <c r="H26" s="136"/>
      <c r="I26" s="22"/>
      <c r="J26" s="5">
        <v>27</v>
      </c>
      <c r="K26" s="5">
        <v>93</v>
      </c>
      <c r="L26" s="5">
        <v>65</v>
      </c>
      <c r="M26" s="5">
        <v>17</v>
      </c>
      <c r="N26" s="5"/>
      <c r="O26" s="5"/>
      <c r="P26" s="5"/>
      <c r="Q26" s="22">
        <f t="shared" si="2"/>
        <v>202</v>
      </c>
      <c r="R26" s="22">
        <f t="shared" si="3"/>
        <v>0</v>
      </c>
      <c r="S26" s="22"/>
    </row>
    <row r="27" spans="1:19" s="16" customFormat="1" ht="19.5" customHeight="1">
      <c r="A27" s="143" t="s">
        <v>34</v>
      </c>
      <c r="B27" s="144"/>
      <c r="C27" s="144"/>
      <c r="D27" s="144"/>
      <c r="E27" s="144"/>
      <c r="F27" s="144"/>
      <c r="G27" s="144"/>
      <c r="H27" s="145"/>
      <c r="I27" s="51" t="s">
        <v>118</v>
      </c>
      <c r="J27" s="20">
        <f>SUM(J28:J31)</f>
        <v>370</v>
      </c>
      <c r="K27" s="20">
        <f t="shared" ref="K27:P27" si="7">SUM(K28:K31)</f>
        <v>1001</v>
      </c>
      <c r="L27" s="20">
        <f t="shared" si="7"/>
        <v>637</v>
      </c>
      <c r="M27" s="63">
        <f t="shared" si="7"/>
        <v>157</v>
      </c>
      <c r="N27" s="20">
        <f t="shared" si="7"/>
        <v>0</v>
      </c>
      <c r="O27" s="20">
        <f t="shared" si="7"/>
        <v>0</v>
      </c>
      <c r="P27" s="20">
        <f t="shared" si="7"/>
        <v>0</v>
      </c>
      <c r="Q27" s="20">
        <f t="shared" si="2"/>
        <v>2165</v>
      </c>
      <c r="R27" s="20">
        <f t="shared" si="3"/>
        <v>175624.80000000002</v>
      </c>
      <c r="S27" s="20"/>
    </row>
    <row r="28" spans="1:19" s="16" customFormat="1" ht="15.75" customHeight="1" outlineLevel="1">
      <c r="A28" s="159" t="s">
        <v>35</v>
      </c>
      <c r="B28" s="160"/>
      <c r="C28" s="160"/>
      <c r="D28" s="160"/>
      <c r="E28" s="160"/>
      <c r="F28" s="160"/>
      <c r="G28" s="160"/>
      <c r="H28" s="161"/>
      <c r="I28" s="22"/>
      <c r="J28" s="102">
        <v>190</v>
      </c>
      <c r="K28" s="65">
        <v>503</v>
      </c>
      <c r="L28" s="65">
        <v>319</v>
      </c>
      <c r="M28" s="65">
        <v>78</v>
      </c>
      <c r="N28" s="113"/>
      <c r="O28" s="65"/>
      <c r="P28" s="106"/>
      <c r="Q28" s="22">
        <f t="shared" si="2"/>
        <v>1090</v>
      </c>
      <c r="R28" s="22">
        <f t="shared" si="3"/>
        <v>0</v>
      </c>
      <c r="S28" s="22"/>
    </row>
    <row r="29" spans="1:19" s="16" customFormat="1" ht="15.75" customHeight="1" outlineLevel="1">
      <c r="A29" s="159" t="s">
        <v>36</v>
      </c>
      <c r="B29" s="160"/>
      <c r="C29" s="160"/>
      <c r="D29" s="160"/>
      <c r="E29" s="160"/>
      <c r="F29" s="160"/>
      <c r="G29" s="160"/>
      <c r="H29" s="161"/>
      <c r="I29" s="22"/>
      <c r="J29" s="102">
        <v>5</v>
      </c>
      <c r="K29" s="65">
        <v>43</v>
      </c>
      <c r="L29" s="65">
        <v>17</v>
      </c>
      <c r="M29" s="65"/>
      <c r="N29" s="113"/>
      <c r="O29" s="65"/>
      <c r="P29" s="106"/>
      <c r="Q29" s="22">
        <f t="shared" si="2"/>
        <v>65</v>
      </c>
      <c r="R29" s="22">
        <f t="shared" si="3"/>
        <v>0</v>
      </c>
      <c r="S29" s="22"/>
    </row>
    <row r="30" spans="1:19" s="16" customFormat="1" ht="15.75" customHeight="1" outlineLevel="1">
      <c r="A30" s="159" t="s">
        <v>37</v>
      </c>
      <c r="B30" s="160"/>
      <c r="C30" s="160"/>
      <c r="D30" s="160"/>
      <c r="E30" s="160"/>
      <c r="F30" s="160"/>
      <c r="G30" s="160"/>
      <c r="H30" s="161"/>
      <c r="I30" s="22"/>
      <c r="J30" s="102">
        <v>175</v>
      </c>
      <c r="K30" s="65">
        <v>455</v>
      </c>
      <c r="L30" s="65">
        <v>301</v>
      </c>
      <c r="M30" s="65">
        <v>79</v>
      </c>
      <c r="N30" s="113"/>
      <c r="O30" s="65"/>
      <c r="P30" s="106"/>
      <c r="Q30" s="22">
        <f t="shared" si="2"/>
        <v>1010</v>
      </c>
      <c r="R30" s="22">
        <f t="shared" si="3"/>
        <v>0</v>
      </c>
      <c r="S30" s="22"/>
    </row>
    <row r="31" spans="1:19" s="16" customFormat="1" ht="15.75" customHeight="1" outlineLevel="1">
      <c r="A31" s="159" t="s">
        <v>38</v>
      </c>
      <c r="B31" s="160"/>
      <c r="C31" s="160"/>
      <c r="D31" s="160"/>
      <c r="E31" s="160"/>
      <c r="F31" s="160"/>
      <c r="G31" s="160"/>
      <c r="H31" s="161"/>
      <c r="I31" s="22"/>
      <c r="J31" s="102">
        <v>0</v>
      </c>
      <c r="K31" s="65">
        <v>0</v>
      </c>
      <c r="L31" s="65">
        <v>0</v>
      </c>
      <c r="M31" s="65"/>
      <c r="N31" s="113"/>
      <c r="O31" s="65"/>
      <c r="P31" s="106">
        <v>0</v>
      </c>
      <c r="Q31" s="22">
        <f t="shared" si="2"/>
        <v>0</v>
      </c>
      <c r="R31" s="22">
        <f t="shared" si="3"/>
        <v>0</v>
      </c>
      <c r="S31" s="22"/>
    </row>
    <row r="32" spans="1:19" s="16" customFormat="1" ht="51" customHeight="1">
      <c r="A32" s="143" t="s">
        <v>39</v>
      </c>
      <c r="B32" s="144"/>
      <c r="C32" s="144"/>
      <c r="D32" s="144"/>
      <c r="E32" s="144"/>
      <c r="F32" s="144"/>
      <c r="G32" s="144"/>
      <c r="H32" s="145"/>
      <c r="I32" s="51" t="s">
        <v>114</v>
      </c>
      <c r="J32" s="20">
        <f>SUM(J33)</f>
        <v>36</v>
      </c>
      <c r="K32" s="20">
        <f t="shared" ref="K32:P32" si="8">SUM(K33)</f>
        <v>90</v>
      </c>
      <c r="L32" s="20">
        <f t="shared" si="8"/>
        <v>69</v>
      </c>
      <c r="M32" s="63">
        <f t="shared" si="8"/>
        <v>17</v>
      </c>
      <c r="N32" s="20">
        <f t="shared" si="8"/>
        <v>0</v>
      </c>
      <c r="O32" s="20">
        <f t="shared" si="8"/>
        <v>0</v>
      </c>
      <c r="P32" s="20">
        <f t="shared" si="8"/>
        <v>0</v>
      </c>
      <c r="Q32" s="20">
        <f t="shared" si="2"/>
        <v>212</v>
      </c>
      <c r="R32" s="20">
        <f t="shared" si="3"/>
        <v>104638.95999999999</v>
      </c>
      <c r="S32" s="20"/>
    </row>
    <row r="33" spans="1:19" s="16" customFormat="1" ht="19.5" customHeight="1" outlineLevel="1">
      <c r="A33" s="134" t="s">
        <v>40</v>
      </c>
      <c r="B33" s="135"/>
      <c r="C33" s="135"/>
      <c r="D33" s="135"/>
      <c r="E33" s="135"/>
      <c r="F33" s="135"/>
      <c r="G33" s="135"/>
      <c r="H33" s="136"/>
      <c r="I33" s="22"/>
      <c r="J33" s="5">
        <v>36</v>
      </c>
      <c r="K33" s="5">
        <v>90</v>
      </c>
      <c r="L33" s="5">
        <v>69</v>
      </c>
      <c r="M33" s="5">
        <v>17</v>
      </c>
      <c r="N33" s="5"/>
      <c r="O33" s="5"/>
      <c r="P33" s="5"/>
      <c r="Q33" s="22">
        <f t="shared" si="2"/>
        <v>212</v>
      </c>
      <c r="R33" s="22">
        <f t="shared" si="3"/>
        <v>0</v>
      </c>
      <c r="S33" s="22"/>
    </row>
    <row r="34" spans="1:19" s="16" customFormat="1" ht="15.75" customHeight="1">
      <c r="A34" s="209" t="s">
        <v>16</v>
      </c>
      <c r="B34" s="210"/>
      <c r="C34" s="210"/>
      <c r="D34" s="210"/>
      <c r="E34" s="210"/>
      <c r="F34" s="210"/>
      <c r="G34" s="210"/>
      <c r="H34" s="211"/>
      <c r="I34" s="17"/>
      <c r="J34" s="20">
        <f t="shared" ref="J34:R34" si="9">SUM(J32,J27,J25,J23,J15,J13)</f>
        <v>1573</v>
      </c>
      <c r="K34" s="20">
        <f t="shared" si="9"/>
        <v>3841</v>
      </c>
      <c r="L34" s="20">
        <f t="shared" si="9"/>
        <v>2521</v>
      </c>
      <c r="M34" s="63">
        <f t="shared" si="9"/>
        <v>693</v>
      </c>
      <c r="N34" s="63">
        <f t="shared" si="9"/>
        <v>0</v>
      </c>
      <c r="O34" s="20">
        <f t="shared" si="9"/>
        <v>0</v>
      </c>
      <c r="P34" s="20">
        <f t="shared" si="9"/>
        <v>0</v>
      </c>
      <c r="Q34" s="20">
        <f t="shared" si="9"/>
        <v>8628</v>
      </c>
      <c r="R34" s="20">
        <f t="shared" si="9"/>
        <v>2491337.0299999998</v>
      </c>
      <c r="S34" s="19"/>
    </row>
    <row r="35" spans="1:19" s="16" customFormat="1" ht="15.75" customHeight="1">
      <c r="A35" s="165" t="s">
        <v>41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217"/>
    </row>
    <row r="36" spans="1:19" s="16" customFormat="1" ht="30.75" customHeight="1">
      <c r="A36" s="143" t="s">
        <v>42</v>
      </c>
      <c r="B36" s="144"/>
      <c r="C36" s="144"/>
      <c r="D36" s="144"/>
      <c r="E36" s="144"/>
      <c r="F36" s="144"/>
      <c r="G36" s="144"/>
      <c r="H36" s="145"/>
      <c r="I36" s="51" t="s">
        <v>119</v>
      </c>
      <c r="J36" s="20">
        <f t="shared" ref="J36:P36" si="10">SUM(J37:J44)</f>
        <v>143</v>
      </c>
      <c r="K36" s="20">
        <f t="shared" si="10"/>
        <v>308</v>
      </c>
      <c r="L36" s="20">
        <f t="shared" si="10"/>
        <v>195</v>
      </c>
      <c r="M36" s="63">
        <f t="shared" si="10"/>
        <v>11</v>
      </c>
      <c r="N36" s="20">
        <f t="shared" si="10"/>
        <v>413</v>
      </c>
      <c r="O36" s="20">
        <f t="shared" si="10"/>
        <v>390</v>
      </c>
      <c r="P36" s="20">
        <f t="shared" si="10"/>
        <v>0</v>
      </c>
      <c r="Q36" s="20">
        <f t="shared" ref="Q36:Q46" si="11">SUM(J36:P36)</f>
        <v>1460</v>
      </c>
      <c r="R36" s="20">
        <f t="shared" ref="R36:R46" si="12">I36*Q36</f>
        <v>118887.8</v>
      </c>
      <c r="S36" s="20"/>
    </row>
    <row r="37" spans="1:19" s="16" customFormat="1" ht="15.75" customHeight="1" outlineLevel="1">
      <c r="A37" s="159" t="s">
        <v>43</v>
      </c>
      <c r="B37" s="160"/>
      <c r="C37" s="160"/>
      <c r="D37" s="160"/>
      <c r="E37" s="160"/>
      <c r="F37" s="160"/>
      <c r="G37" s="160"/>
      <c r="H37" s="161"/>
      <c r="I37" s="22"/>
      <c r="J37" s="114">
        <v>0</v>
      </c>
      <c r="K37" s="65">
        <v>0</v>
      </c>
      <c r="L37" s="65">
        <v>0</v>
      </c>
      <c r="M37" s="65"/>
      <c r="N37" s="114"/>
      <c r="O37" s="65"/>
      <c r="P37" s="104"/>
      <c r="Q37" s="22">
        <f t="shared" si="11"/>
        <v>0</v>
      </c>
      <c r="R37" s="22">
        <f t="shared" si="12"/>
        <v>0</v>
      </c>
      <c r="S37" s="22"/>
    </row>
    <row r="38" spans="1:19" s="16" customFormat="1" ht="15.75" customHeight="1" outlineLevel="1">
      <c r="A38" s="162" t="s">
        <v>44</v>
      </c>
      <c r="B38" s="163"/>
      <c r="C38" s="163"/>
      <c r="D38" s="163"/>
      <c r="E38" s="163"/>
      <c r="F38" s="163"/>
      <c r="G38" s="163"/>
      <c r="H38" s="164"/>
      <c r="I38" s="22"/>
      <c r="J38" s="114">
        <v>87</v>
      </c>
      <c r="K38" s="65">
        <v>165</v>
      </c>
      <c r="L38" s="65">
        <v>95</v>
      </c>
      <c r="M38" s="65">
        <v>4</v>
      </c>
      <c r="N38" s="114">
        <v>70</v>
      </c>
      <c r="O38" s="65">
        <v>57</v>
      </c>
      <c r="P38" s="104"/>
      <c r="Q38" s="22">
        <f t="shared" si="11"/>
        <v>478</v>
      </c>
      <c r="R38" s="22">
        <f t="shared" si="12"/>
        <v>0</v>
      </c>
      <c r="S38" s="22"/>
    </row>
    <row r="39" spans="1:19" s="16" customFormat="1" ht="15.75" customHeight="1" outlineLevel="1">
      <c r="A39" s="162" t="s">
        <v>45</v>
      </c>
      <c r="B39" s="163"/>
      <c r="C39" s="163"/>
      <c r="D39" s="163"/>
      <c r="E39" s="163"/>
      <c r="F39" s="163"/>
      <c r="G39" s="163"/>
      <c r="H39" s="164"/>
      <c r="I39" s="22"/>
      <c r="J39" s="114">
        <v>25</v>
      </c>
      <c r="K39" s="65">
        <v>65</v>
      </c>
      <c r="L39" s="65">
        <v>35</v>
      </c>
      <c r="M39" s="65">
        <v>5</v>
      </c>
      <c r="N39" s="114">
        <v>56</v>
      </c>
      <c r="O39" s="65">
        <v>52</v>
      </c>
      <c r="P39" s="104"/>
      <c r="Q39" s="22">
        <f t="shared" si="11"/>
        <v>238</v>
      </c>
      <c r="R39" s="22">
        <f t="shared" si="12"/>
        <v>0</v>
      </c>
      <c r="S39" s="22"/>
    </row>
    <row r="40" spans="1:19" s="16" customFormat="1" ht="15.75" customHeight="1" outlineLevel="1">
      <c r="A40" s="159" t="s">
        <v>46</v>
      </c>
      <c r="B40" s="160"/>
      <c r="C40" s="160"/>
      <c r="D40" s="160"/>
      <c r="E40" s="160"/>
      <c r="F40" s="160"/>
      <c r="G40" s="160"/>
      <c r="H40" s="161"/>
      <c r="I40" s="22"/>
      <c r="J40" s="114">
        <v>4</v>
      </c>
      <c r="K40" s="65">
        <v>4</v>
      </c>
      <c r="L40" s="65">
        <v>4</v>
      </c>
      <c r="M40" s="65"/>
      <c r="N40" s="114">
        <v>58</v>
      </c>
      <c r="O40" s="65">
        <v>61</v>
      </c>
      <c r="P40" s="104"/>
      <c r="Q40" s="22">
        <f t="shared" si="11"/>
        <v>131</v>
      </c>
      <c r="R40" s="22">
        <f t="shared" si="12"/>
        <v>0</v>
      </c>
      <c r="S40" s="22"/>
    </row>
    <row r="41" spans="1:19" s="16" customFormat="1" ht="15.75" customHeight="1" outlineLevel="1">
      <c r="A41" s="162" t="s">
        <v>93</v>
      </c>
      <c r="B41" s="163"/>
      <c r="C41" s="163"/>
      <c r="D41" s="163"/>
      <c r="E41" s="163"/>
      <c r="F41" s="163"/>
      <c r="G41" s="163"/>
      <c r="H41" s="164"/>
      <c r="I41" s="22"/>
      <c r="J41" s="114">
        <v>4</v>
      </c>
      <c r="K41" s="65">
        <v>28</v>
      </c>
      <c r="L41" s="65">
        <v>22</v>
      </c>
      <c r="M41" s="65">
        <v>2</v>
      </c>
      <c r="N41" s="114">
        <v>69</v>
      </c>
      <c r="O41" s="65">
        <v>63</v>
      </c>
      <c r="P41" s="104"/>
      <c r="Q41" s="22">
        <f t="shared" si="11"/>
        <v>188</v>
      </c>
      <c r="R41" s="22">
        <f t="shared" si="12"/>
        <v>0</v>
      </c>
      <c r="S41" s="22"/>
    </row>
    <row r="42" spans="1:19" s="16" customFormat="1" ht="15.75" customHeight="1" outlineLevel="1">
      <c r="A42" s="162" t="s">
        <v>47</v>
      </c>
      <c r="B42" s="163"/>
      <c r="C42" s="163"/>
      <c r="D42" s="163"/>
      <c r="E42" s="163"/>
      <c r="F42" s="163"/>
      <c r="G42" s="163"/>
      <c r="H42" s="164"/>
      <c r="I42" s="22"/>
      <c r="J42" s="114">
        <v>0</v>
      </c>
      <c r="K42" s="65">
        <v>0</v>
      </c>
      <c r="L42" s="65">
        <v>0</v>
      </c>
      <c r="M42" s="65"/>
      <c r="N42" s="114">
        <v>47</v>
      </c>
      <c r="O42" s="65">
        <v>46</v>
      </c>
      <c r="P42" s="104"/>
      <c r="Q42" s="22">
        <f t="shared" si="11"/>
        <v>93</v>
      </c>
      <c r="R42" s="22">
        <f t="shared" si="12"/>
        <v>0</v>
      </c>
      <c r="S42" s="22"/>
    </row>
    <row r="43" spans="1:19" s="16" customFormat="1" ht="15.75" customHeight="1" outlineLevel="1">
      <c r="A43" s="162" t="s">
        <v>48</v>
      </c>
      <c r="B43" s="163"/>
      <c r="C43" s="163"/>
      <c r="D43" s="163"/>
      <c r="E43" s="163"/>
      <c r="F43" s="163"/>
      <c r="G43" s="163"/>
      <c r="H43" s="164"/>
      <c r="I43" s="22"/>
      <c r="J43" s="114">
        <v>7</v>
      </c>
      <c r="K43" s="65">
        <v>14</v>
      </c>
      <c r="L43" s="65">
        <v>14</v>
      </c>
      <c r="M43" s="65"/>
      <c r="N43" s="114">
        <v>56</v>
      </c>
      <c r="O43" s="65">
        <v>54</v>
      </c>
      <c r="P43" s="104"/>
      <c r="Q43" s="22">
        <f t="shared" si="11"/>
        <v>145</v>
      </c>
      <c r="R43" s="22">
        <f t="shared" si="12"/>
        <v>0</v>
      </c>
      <c r="S43" s="22"/>
    </row>
    <row r="44" spans="1:19" s="16" customFormat="1" ht="15.75" customHeight="1" outlineLevel="1">
      <c r="A44" s="162" t="s">
        <v>49</v>
      </c>
      <c r="B44" s="163"/>
      <c r="C44" s="163"/>
      <c r="D44" s="163"/>
      <c r="E44" s="163"/>
      <c r="F44" s="163"/>
      <c r="G44" s="163"/>
      <c r="H44" s="164"/>
      <c r="I44" s="22"/>
      <c r="J44" s="114">
        <v>16</v>
      </c>
      <c r="K44" s="65">
        <v>32</v>
      </c>
      <c r="L44" s="65">
        <v>25</v>
      </c>
      <c r="M44" s="65"/>
      <c r="N44" s="114">
        <v>57</v>
      </c>
      <c r="O44" s="65">
        <v>57</v>
      </c>
      <c r="P44" s="104"/>
      <c r="Q44" s="22">
        <f t="shared" si="11"/>
        <v>187</v>
      </c>
      <c r="R44" s="22">
        <f t="shared" si="12"/>
        <v>0</v>
      </c>
      <c r="S44" s="22"/>
    </row>
    <row r="45" spans="1:19" s="16" customFormat="1">
      <c r="A45" s="143" t="s">
        <v>50</v>
      </c>
      <c r="B45" s="144"/>
      <c r="C45" s="144"/>
      <c r="D45" s="144"/>
      <c r="E45" s="144"/>
      <c r="F45" s="144"/>
      <c r="G45" s="144"/>
      <c r="H45" s="145"/>
      <c r="I45" s="20">
        <v>27.14</v>
      </c>
      <c r="J45" s="20">
        <f>SUM(J46)</f>
        <v>0</v>
      </c>
      <c r="K45" s="20">
        <f t="shared" ref="K45:P45" si="13">SUM(K46)</f>
        <v>0</v>
      </c>
      <c r="L45" s="20">
        <f t="shared" si="13"/>
        <v>0</v>
      </c>
      <c r="M45" s="63">
        <f t="shared" si="13"/>
        <v>0</v>
      </c>
      <c r="N45" s="20">
        <f t="shared" si="13"/>
        <v>0</v>
      </c>
      <c r="O45" s="20">
        <f t="shared" si="13"/>
        <v>0</v>
      </c>
      <c r="P45" s="20">
        <f t="shared" si="13"/>
        <v>0</v>
      </c>
      <c r="Q45" s="20">
        <f t="shared" si="11"/>
        <v>0</v>
      </c>
      <c r="R45" s="20">
        <f t="shared" si="12"/>
        <v>0</v>
      </c>
      <c r="S45" s="20"/>
    </row>
    <row r="46" spans="1:19" s="16" customFormat="1" outlineLevel="1">
      <c r="A46" s="134" t="s">
        <v>51</v>
      </c>
      <c r="B46" s="135"/>
      <c r="C46" s="135"/>
      <c r="D46" s="135"/>
      <c r="E46" s="135"/>
      <c r="F46" s="135"/>
      <c r="G46" s="135"/>
      <c r="H46" s="136"/>
      <c r="I46" s="21"/>
      <c r="J46" s="4"/>
      <c r="K46" s="4"/>
      <c r="L46" s="4"/>
      <c r="M46" s="4"/>
      <c r="N46" s="4"/>
      <c r="O46" s="4"/>
      <c r="P46" s="4"/>
      <c r="Q46" s="21">
        <f t="shared" si="11"/>
        <v>0</v>
      </c>
      <c r="R46" s="21">
        <f t="shared" si="12"/>
        <v>0</v>
      </c>
      <c r="S46" s="21"/>
    </row>
    <row r="47" spans="1:19" s="16" customFormat="1" ht="15.75" customHeight="1">
      <c r="A47" s="143" t="s">
        <v>16</v>
      </c>
      <c r="B47" s="144"/>
      <c r="C47" s="144"/>
      <c r="D47" s="144"/>
      <c r="E47" s="144"/>
      <c r="F47" s="144"/>
      <c r="G47" s="144"/>
      <c r="H47" s="145"/>
      <c r="I47" s="17"/>
      <c r="J47" s="20">
        <f>SUM(SUM(J45,J36))</f>
        <v>143</v>
      </c>
      <c r="K47" s="20">
        <f t="shared" ref="K47:R47" si="14">SUM(SUM(K45,K36))</f>
        <v>308</v>
      </c>
      <c r="L47" s="20">
        <f t="shared" si="14"/>
        <v>195</v>
      </c>
      <c r="M47" s="63">
        <f t="shared" si="14"/>
        <v>11</v>
      </c>
      <c r="N47" s="20">
        <f t="shared" si="14"/>
        <v>413</v>
      </c>
      <c r="O47" s="20">
        <f t="shared" si="14"/>
        <v>390</v>
      </c>
      <c r="P47" s="20">
        <f t="shared" si="14"/>
        <v>0</v>
      </c>
      <c r="Q47" s="20">
        <f t="shared" si="14"/>
        <v>1460</v>
      </c>
      <c r="R47" s="20">
        <f t="shared" si="14"/>
        <v>118887.8</v>
      </c>
      <c r="S47" s="19"/>
    </row>
    <row r="48" spans="1:19" s="16" customFormat="1" ht="15.75" customHeight="1">
      <c r="A48" s="157" t="s">
        <v>53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208"/>
    </row>
    <row r="49" spans="1:19" s="16" customFormat="1" ht="60" customHeight="1">
      <c r="A49" s="149" t="s">
        <v>54</v>
      </c>
      <c r="B49" s="150"/>
      <c r="C49" s="150"/>
      <c r="D49" s="150"/>
      <c r="E49" s="150"/>
      <c r="F49" s="150"/>
      <c r="G49" s="150"/>
      <c r="H49" s="151"/>
      <c r="I49" s="51" t="s">
        <v>120</v>
      </c>
      <c r="J49" s="23">
        <f>SUM(J50:J51)</f>
        <v>0</v>
      </c>
      <c r="K49" s="23">
        <f t="shared" ref="K49:P49" si="15">SUM(K50:K51)</f>
        <v>0</v>
      </c>
      <c r="L49" s="23">
        <f t="shared" si="15"/>
        <v>0</v>
      </c>
      <c r="M49" s="125">
        <f t="shared" si="15"/>
        <v>0</v>
      </c>
      <c r="N49" s="23">
        <f t="shared" si="15"/>
        <v>0</v>
      </c>
      <c r="O49" s="23">
        <f t="shared" si="15"/>
        <v>0</v>
      </c>
      <c r="P49" s="23">
        <f t="shared" si="15"/>
        <v>0</v>
      </c>
      <c r="Q49" s="17">
        <f>SUM(J49:P49)</f>
        <v>0</v>
      </c>
      <c r="R49" s="17">
        <f t="shared" ref="R49:R78" si="16">I49*Q49</f>
        <v>0</v>
      </c>
      <c r="S49" s="23"/>
    </row>
    <row r="50" spans="1:19" s="16" customFormat="1" ht="47.25" customHeight="1" outlineLevel="1">
      <c r="A50" s="134" t="s">
        <v>55</v>
      </c>
      <c r="B50" s="135"/>
      <c r="C50" s="135"/>
      <c r="D50" s="135"/>
      <c r="E50" s="135"/>
      <c r="F50" s="135"/>
      <c r="G50" s="135"/>
      <c r="H50" s="136"/>
      <c r="I50" s="24"/>
      <c r="J50" s="3"/>
      <c r="K50" s="3"/>
      <c r="L50" s="3"/>
      <c r="M50" s="3"/>
      <c r="N50" s="3"/>
      <c r="O50" s="3"/>
      <c r="P50" s="3"/>
      <c r="Q50" s="24">
        <f>SUM(J50:P50)</f>
        <v>0</v>
      </c>
      <c r="R50" s="24">
        <f t="shared" si="16"/>
        <v>0</v>
      </c>
      <c r="S50" s="24"/>
    </row>
    <row r="51" spans="1:19" s="16" customFormat="1" outlineLevel="1">
      <c r="A51" s="146" t="s">
        <v>56</v>
      </c>
      <c r="B51" s="147"/>
      <c r="C51" s="147"/>
      <c r="D51" s="147"/>
      <c r="E51" s="147"/>
      <c r="F51" s="147"/>
      <c r="G51" s="147"/>
      <c r="H51" s="148"/>
      <c r="I51" s="24"/>
      <c r="J51" s="3"/>
      <c r="K51" s="3"/>
      <c r="L51" s="3"/>
      <c r="M51" s="3"/>
      <c r="N51" s="3"/>
      <c r="O51" s="3"/>
      <c r="P51" s="3"/>
      <c r="Q51" s="24">
        <f>SUM(J51:P51)</f>
        <v>0</v>
      </c>
      <c r="R51" s="24">
        <f t="shared" si="16"/>
        <v>0</v>
      </c>
      <c r="S51" s="24"/>
    </row>
    <row r="52" spans="1:19" s="16" customFormat="1" ht="48" customHeight="1">
      <c r="A52" s="149" t="s">
        <v>57</v>
      </c>
      <c r="B52" s="150"/>
      <c r="C52" s="150"/>
      <c r="D52" s="150"/>
      <c r="E52" s="150"/>
      <c r="F52" s="150"/>
      <c r="G52" s="150"/>
      <c r="H52" s="151"/>
      <c r="I52" s="51" t="s">
        <v>121</v>
      </c>
      <c r="J52" s="17">
        <f>SUM(J53)</f>
        <v>65</v>
      </c>
      <c r="K52" s="17">
        <f t="shared" ref="K52:P52" si="17">SUM(K53)</f>
        <v>190</v>
      </c>
      <c r="L52" s="17">
        <f t="shared" si="17"/>
        <v>134</v>
      </c>
      <c r="M52" s="62">
        <f t="shared" si="17"/>
        <v>18</v>
      </c>
      <c r="N52" s="17">
        <f t="shared" si="17"/>
        <v>18</v>
      </c>
      <c r="O52" s="17">
        <f t="shared" si="17"/>
        <v>26</v>
      </c>
      <c r="P52" s="17">
        <f t="shared" si="17"/>
        <v>0</v>
      </c>
      <c r="Q52" s="17">
        <f>SUM(J52:P52)</f>
        <v>451</v>
      </c>
      <c r="R52" s="17">
        <f t="shared" si="16"/>
        <v>15757.939999999999</v>
      </c>
      <c r="S52" s="17"/>
    </row>
    <row r="53" spans="1:19" s="16" customFormat="1" ht="15.75" customHeight="1" outlineLevel="1">
      <c r="A53" s="137" t="s">
        <v>58</v>
      </c>
      <c r="B53" s="138"/>
      <c r="C53" s="138"/>
      <c r="D53" s="138"/>
      <c r="E53" s="138"/>
      <c r="F53" s="138"/>
      <c r="G53" s="138"/>
      <c r="H53" s="139"/>
      <c r="I53" s="25"/>
      <c r="J53" s="2">
        <v>65</v>
      </c>
      <c r="K53" s="2">
        <v>190</v>
      </c>
      <c r="L53" s="2">
        <v>134</v>
      </c>
      <c r="M53" s="2">
        <v>18</v>
      </c>
      <c r="N53" s="2">
        <v>18</v>
      </c>
      <c r="O53" s="2">
        <v>26</v>
      </c>
      <c r="P53" s="2"/>
      <c r="Q53" s="25">
        <v>0</v>
      </c>
      <c r="R53" s="25">
        <f t="shared" si="16"/>
        <v>0</v>
      </c>
      <c r="S53" s="25"/>
    </row>
    <row r="54" spans="1:19" s="16" customFormat="1">
      <c r="A54" s="149" t="s">
        <v>59</v>
      </c>
      <c r="B54" s="150"/>
      <c r="C54" s="150"/>
      <c r="D54" s="150"/>
      <c r="E54" s="150"/>
      <c r="F54" s="150"/>
      <c r="G54" s="150"/>
      <c r="H54" s="151"/>
      <c r="I54" s="51" t="s">
        <v>122</v>
      </c>
      <c r="J54" s="17">
        <f>SUM(J55:J64)</f>
        <v>316</v>
      </c>
      <c r="K54" s="17">
        <f t="shared" ref="K54:P54" si="18">SUM(K55:K64)</f>
        <v>651</v>
      </c>
      <c r="L54" s="17">
        <f t="shared" si="18"/>
        <v>342</v>
      </c>
      <c r="M54" s="62">
        <f t="shared" si="18"/>
        <v>418</v>
      </c>
      <c r="N54" s="17">
        <f t="shared" si="18"/>
        <v>323</v>
      </c>
      <c r="O54" s="17">
        <f t="shared" si="18"/>
        <v>1388</v>
      </c>
      <c r="P54" s="17">
        <f t="shared" si="18"/>
        <v>0</v>
      </c>
      <c r="Q54" s="17">
        <f t="shared" ref="Q54:Q78" si="19">SUM(J54:P54)</f>
        <v>3438</v>
      </c>
      <c r="R54" s="17">
        <f t="shared" si="16"/>
        <v>541313.1</v>
      </c>
      <c r="S54" s="17"/>
    </row>
    <row r="55" spans="1:19" s="16" customFormat="1" ht="15.75" customHeight="1" outlineLevel="1">
      <c r="A55" s="137" t="s">
        <v>60</v>
      </c>
      <c r="B55" s="138"/>
      <c r="C55" s="138"/>
      <c r="D55" s="138"/>
      <c r="E55" s="138"/>
      <c r="F55" s="138"/>
      <c r="G55" s="138"/>
      <c r="H55" s="139"/>
      <c r="I55" s="25"/>
      <c r="J55" s="115">
        <v>83</v>
      </c>
      <c r="K55" s="67">
        <v>207</v>
      </c>
      <c r="L55" s="67">
        <v>101</v>
      </c>
      <c r="M55" s="67">
        <v>20</v>
      </c>
      <c r="N55" s="115">
        <v>56</v>
      </c>
      <c r="O55" s="67">
        <v>38</v>
      </c>
      <c r="P55" s="107"/>
      <c r="Q55" s="25">
        <f t="shared" si="19"/>
        <v>505</v>
      </c>
      <c r="R55" s="25">
        <f t="shared" si="16"/>
        <v>0</v>
      </c>
      <c r="S55" s="25"/>
    </row>
    <row r="56" spans="1:19" s="16" customFormat="1" ht="15.75" customHeight="1" outlineLevel="1">
      <c r="A56" s="137" t="s">
        <v>61</v>
      </c>
      <c r="B56" s="138"/>
      <c r="C56" s="138"/>
      <c r="D56" s="138"/>
      <c r="E56" s="138"/>
      <c r="F56" s="138"/>
      <c r="G56" s="138"/>
      <c r="H56" s="139"/>
      <c r="I56" s="25"/>
      <c r="J56" s="115">
        <v>52</v>
      </c>
      <c r="K56" s="67">
        <v>142</v>
      </c>
      <c r="L56" s="67">
        <v>65</v>
      </c>
      <c r="M56" s="67"/>
      <c r="N56" s="115">
        <v>75</v>
      </c>
      <c r="O56" s="67">
        <v>10</v>
      </c>
      <c r="P56" s="107"/>
      <c r="Q56" s="25">
        <f t="shared" si="19"/>
        <v>344</v>
      </c>
      <c r="R56" s="25">
        <f t="shared" si="16"/>
        <v>0</v>
      </c>
      <c r="S56" s="25"/>
    </row>
    <row r="57" spans="1:19" s="16" customFormat="1" ht="15.75" customHeight="1" outlineLevel="1">
      <c r="A57" s="137" t="s">
        <v>62</v>
      </c>
      <c r="B57" s="138"/>
      <c r="C57" s="138"/>
      <c r="D57" s="138"/>
      <c r="E57" s="138"/>
      <c r="F57" s="138"/>
      <c r="G57" s="138"/>
      <c r="H57" s="139"/>
      <c r="I57" s="25"/>
      <c r="J57" s="115">
        <v>50</v>
      </c>
      <c r="K57" s="67">
        <v>78</v>
      </c>
      <c r="L57" s="67">
        <v>26</v>
      </c>
      <c r="M57" s="67"/>
      <c r="N57" s="115">
        <v>77</v>
      </c>
      <c r="O57" s="67"/>
      <c r="P57" s="107"/>
      <c r="Q57" s="25">
        <f t="shared" si="19"/>
        <v>231</v>
      </c>
      <c r="R57" s="25">
        <f t="shared" si="16"/>
        <v>0</v>
      </c>
      <c r="S57" s="25"/>
    </row>
    <row r="58" spans="1:19" s="16" customFormat="1" ht="15.75" customHeight="1" outlineLevel="1">
      <c r="A58" s="137" t="s">
        <v>63</v>
      </c>
      <c r="B58" s="138"/>
      <c r="C58" s="138"/>
      <c r="D58" s="138"/>
      <c r="E58" s="138"/>
      <c r="F58" s="138"/>
      <c r="G58" s="138"/>
      <c r="H58" s="139"/>
      <c r="I58" s="25"/>
      <c r="J58" s="115">
        <v>24</v>
      </c>
      <c r="K58" s="67">
        <v>10</v>
      </c>
      <c r="L58" s="67">
        <v>20</v>
      </c>
      <c r="M58" s="67"/>
      <c r="N58" s="115"/>
      <c r="O58" s="67"/>
      <c r="P58" s="107"/>
      <c r="Q58" s="25">
        <f t="shared" si="19"/>
        <v>54</v>
      </c>
      <c r="R58" s="25">
        <f t="shared" si="16"/>
        <v>0</v>
      </c>
      <c r="S58" s="25"/>
    </row>
    <row r="59" spans="1:19" s="16" customFormat="1" ht="15.75" customHeight="1" outlineLevel="1">
      <c r="A59" s="137" t="s">
        <v>64</v>
      </c>
      <c r="B59" s="138"/>
      <c r="C59" s="138"/>
      <c r="D59" s="138"/>
      <c r="E59" s="138"/>
      <c r="F59" s="138"/>
      <c r="G59" s="138"/>
      <c r="H59" s="139"/>
      <c r="I59" s="25"/>
      <c r="J59" s="115">
        <v>42</v>
      </c>
      <c r="K59" s="67">
        <v>114</v>
      </c>
      <c r="L59" s="67">
        <v>70</v>
      </c>
      <c r="M59" s="67">
        <v>20</v>
      </c>
      <c r="N59" s="115">
        <v>51</v>
      </c>
      <c r="O59" s="67">
        <v>31</v>
      </c>
      <c r="P59" s="107"/>
      <c r="Q59" s="25">
        <f t="shared" si="19"/>
        <v>328</v>
      </c>
      <c r="R59" s="25">
        <f t="shared" si="16"/>
        <v>0</v>
      </c>
      <c r="S59" s="25"/>
    </row>
    <row r="60" spans="1:19" s="16" customFormat="1" ht="15.75" customHeight="1" outlineLevel="1">
      <c r="A60" s="137" t="s">
        <v>65</v>
      </c>
      <c r="B60" s="138"/>
      <c r="C60" s="138"/>
      <c r="D60" s="138"/>
      <c r="E60" s="138"/>
      <c r="F60" s="138"/>
      <c r="G60" s="138"/>
      <c r="H60" s="139"/>
      <c r="I60" s="25"/>
      <c r="J60" s="115">
        <v>0</v>
      </c>
      <c r="K60" s="67">
        <v>0</v>
      </c>
      <c r="L60" s="67">
        <v>0</v>
      </c>
      <c r="M60" s="67">
        <v>1</v>
      </c>
      <c r="N60" s="115"/>
      <c r="O60" s="67"/>
      <c r="P60" s="107"/>
      <c r="Q60" s="25">
        <f t="shared" si="19"/>
        <v>1</v>
      </c>
      <c r="R60" s="25">
        <f t="shared" si="16"/>
        <v>0</v>
      </c>
      <c r="S60" s="25"/>
    </row>
    <row r="61" spans="1:19" s="16" customFormat="1" ht="15.75" customHeight="1" outlineLevel="1">
      <c r="A61" s="137" t="s">
        <v>66</v>
      </c>
      <c r="B61" s="138"/>
      <c r="C61" s="138"/>
      <c r="D61" s="138"/>
      <c r="E61" s="138"/>
      <c r="F61" s="138"/>
      <c r="G61" s="138"/>
      <c r="H61" s="139"/>
      <c r="I61" s="25"/>
      <c r="J61" s="115">
        <v>0</v>
      </c>
      <c r="K61" s="67">
        <v>0</v>
      </c>
      <c r="L61" s="67">
        <v>0</v>
      </c>
      <c r="M61" s="67"/>
      <c r="N61" s="115">
        <v>12</v>
      </c>
      <c r="O61" s="67">
        <v>12</v>
      </c>
      <c r="P61" s="107"/>
      <c r="Q61" s="25">
        <f t="shared" si="19"/>
        <v>24</v>
      </c>
      <c r="R61" s="25">
        <f t="shared" si="16"/>
        <v>0</v>
      </c>
      <c r="S61" s="25"/>
    </row>
    <row r="62" spans="1:19" s="16" customFormat="1" ht="15.75" customHeight="1" outlineLevel="1">
      <c r="A62" s="137" t="s">
        <v>67</v>
      </c>
      <c r="B62" s="138"/>
      <c r="C62" s="138"/>
      <c r="D62" s="138"/>
      <c r="E62" s="138"/>
      <c r="F62" s="138"/>
      <c r="G62" s="138"/>
      <c r="H62" s="139"/>
      <c r="I62" s="25"/>
      <c r="J62" s="115">
        <v>0</v>
      </c>
      <c r="K62" s="67">
        <v>0</v>
      </c>
      <c r="L62" s="67">
        <v>0</v>
      </c>
      <c r="M62" s="67">
        <v>348</v>
      </c>
      <c r="N62" s="115"/>
      <c r="O62" s="67">
        <v>1251</v>
      </c>
      <c r="P62" s="107"/>
      <c r="Q62" s="25">
        <f t="shared" si="19"/>
        <v>1599</v>
      </c>
      <c r="R62" s="25">
        <f t="shared" si="16"/>
        <v>0</v>
      </c>
      <c r="S62" s="25"/>
    </row>
    <row r="63" spans="1:19" s="16" customFormat="1" ht="15.75" customHeight="1" outlineLevel="1">
      <c r="A63" s="137" t="s">
        <v>68</v>
      </c>
      <c r="B63" s="138"/>
      <c r="C63" s="138"/>
      <c r="D63" s="138"/>
      <c r="E63" s="138"/>
      <c r="F63" s="138"/>
      <c r="G63" s="138"/>
      <c r="H63" s="139"/>
      <c r="I63" s="25"/>
      <c r="J63" s="115">
        <v>0</v>
      </c>
      <c r="K63" s="67">
        <v>0</v>
      </c>
      <c r="L63" s="67">
        <v>0</v>
      </c>
      <c r="M63" s="67">
        <v>9</v>
      </c>
      <c r="N63" s="115">
        <v>37</v>
      </c>
      <c r="O63" s="67">
        <v>46</v>
      </c>
      <c r="P63" s="107"/>
      <c r="Q63" s="25">
        <f t="shared" si="19"/>
        <v>92</v>
      </c>
      <c r="R63" s="25">
        <f t="shared" si="16"/>
        <v>0</v>
      </c>
      <c r="S63" s="25"/>
    </row>
    <row r="64" spans="1:19" s="16" customFormat="1" ht="15.75" customHeight="1" outlineLevel="1">
      <c r="A64" s="137" t="s">
        <v>69</v>
      </c>
      <c r="B64" s="138"/>
      <c r="C64" s="138"/>
      <c r="D64" s="138"/>
      <c r="E64" s="138"/>
      <c r="F64" s="138"/>
      <c r="G64" s="138"/>
      <c r="H64" s="139"/>
      <c r="I64" s="25"/>
      <c r="J64" s="115">
        <v>65</v>
      </c>
      <c r="K64" s="67">
        <v>100</v>
      </c>
      <c r="L64" s="67">
        <v>60</v>
      </c>
      <c r="M64" s="67">
        <v>20</v>
      </c>
      <c r="N64" s="115">
        <v>15</v>
      </c>
      <c r="O64" s="67"/>
      <c r="P64" s="107"/>
      <c r="Q64" s="25">
        <f t="shared" si="19"/>
        <v>260</v>
      </c>
      <c r="R64" s="25">
        <f t="shared" si="16"/>
        <v>0</v>
      </c>
      <c r="S64" s="25"/>
    </row>
    <row r="65" spans="1:19" s="16" customFormat="1" ht="18" customHeight="1">
      <c r="A65" s="143" t="s">
        <v>70</v>
      </c>
      <c r="B65" s="144"/>
      <c r="C65" s="144"/>
      <c r="D65" s="144"/>
      <c r="E65" s="144"/>
      <c r="F65" s="144"/>
      <c r="G65" s="144"/>
      <c r="H65" s="145"/>
      <c r="I65" s="51" t="s">
        <v>123</v>
      </c>
      <c r="J65" s="20">
        <f t="shared" ref="J65:P65" si="20">SUM(J66:J76)</f>
        <v>190</v>
      </c>
      <c r="K65" s="20">
        <f t="shared" si="20"/>
        <v>354</v>
      </c>
      <c r="L65" s="20">
        <f t="shared" si="20"/>
        <v>215</v>
      </c>
      <c r="M65" s="63">
        <f t="shared" si="20"/>
        <v>169</v>
      </c>
      <c r="N65" s="20">
        <f t="shared" si="20"/>
        <v>90</v>
      </c>
      <c r="O65" s="20">
        <f t="shared" si="20"/>
        <v>391</v>
      </c>
      <c r="P65" s="20">
        <f t="shared" si="20"/>
        <v>0</v>
      </c>
      <c r="Q65" s="20">
        <f t="shared" si="19"/>
        <v>1409</v>
      </c>
      <c r="R65" s="20">
        <f t="shared" si="16"/>
        <v>152989.22</v>
      </c>
      <c r="S65" s="20"/>
    </row>
    <row r="66" spans="1:19" s="16" customFormat="1" ht="15.75" customHeight="1" outlineLevel="1">
      <c r="A66" s="137" t="s">
        <v>71</v>
      </c>
      <c r="B66" s="138"/>
      <c r="C66" s="138"/>
      <c r="D66" s="138"/>
      <c r="E66" s="138"/>
      <c r="F66" s="138"/>
      <c r="G66" s="138"/>
      <c r="H66" s="139"/>
      <c r="I66" s="22"/>
      <c r="J66" s="114">
        <v>189</v>
      </c>
      <c r="K66" s="65">
        <v>345</v>
      </c>
      <c r="L66" s="65">
        <v>215</v>
      </c>
      <c r="M66" s="65">
        <v>52</v>
      </c>
      <c r="N66" s="5">
        <v>82</v>
      </c>
      <c r="O66" s="65">
        <v>92</v>
      </c>
      <c r="P66" s="5"/>
      <c r="Q66" s="22">
        <f t="shared" si="19"/>
        <v>975</v>
      </c>
      <c r="R66" s="22">
        <f t="shared" si="16"/>
        <v>0</v>
      </c>
      <c r="S66" s="22"/>
    </row>
    <row r="67" spans="1:19" s="16" customFormat="1" ht="15.75" customHeight="1" outlineLevel="1">
      <c r="A67" s="137" t="s">
        <v>72</v>
      </c>
      <c r="B67" s="138"/>
      <c r="C67" s="138"/>
      <c r="D67" s="138"/>
      <c r="E67" s="138"/>
      <c r="F67" s="138"/>
      <c r="G67" s="138"/>
      <c r="H67" s="139"/>
      <c r="I67" s="22"/>
      <c r="J67" s="114">
        <v>0</v>
      </c>
      <c r="K67" s="65">
        <v>0</v>
      </c>
      <c r="L67" s="65">
        <v>0</v>
      </c>
      <c r="M67" s="65"/>
      <c r="N67" s="5"/>
      <c r="O67" s="65"/>
      <c r="P67" s="5"/>
      <c r="Q67" s="22">
        <f t="shared" si="19"/>
        <v>0</v>
      </c>
      <c r="R67" s="22">
        <f t="shared" si="16"/>
        <v>0</v>
      </c>
      <c r="S67" s="22"/>
    </row>
    <row r="68" spans="1:19" s="16" customFormat="1" ht="15.75" customHeight="1" outlineLevel="1">
      <c r="A68" s="137" t="s">
        <v>73</v>
      </c>
      <c r="B68" s="138"/>
      <c r="C68" s="138"/>
      <c r="D68" s="138"/>
      <c r="E68" s="138"/>
      <c r="F68" s="138"/>
      <c r="G68" s="138"/>
      <c r="H68" s="139"/>
      <c r="I68" s="22"/>
      <c r="J68" s="114">
        <v>0</v>
      </c>
      <c r="K68" s="65">
        <v>0</v>
      </c>
      <c r="L68" s="5">
        <v>0</v>
      </c>
      <c r="M68" s="5"/>
      <c r="N68" s="5"/>
      <c r="O68" s="65">
        <v>2</v>
      </c>
      <c r="P68" s="5"/>
      <c r="Q68" s="22">
        <f t="shared" si="19"/>
        <v>2</v>
      </c>
      <c r="R68" s="22">
        <f t="shared" si="16"/>
        <v>0</v>
      </c>
      <c r="S68" s="22"/>
    </row>
    <row r="69" spans="1:19" s="16" customFormat="1" ht="15.75" customHeight="1" outlineLevel="1">
      <c r="A69" s="137" t="s">
        <v>74</v>
      </c>
      <c r="B69" s="138"/>
      <c r="C69" s="138"/>
      <c r="D69" s="138"/>
      <c r="E69" s="138"/>
      <c r="F69" s="138"/>
      <c r="G69" s="138"/>
      <c r="H69" s="139"/>
      <c r="I69" s="22"/>
      <c r="J69" s="114">
        <v>0</v>
      </c>
      <c r="K69" s="65">
        <v>0</v>
      </c>
      <c r="L69" s="5">
        <v>0</v>
      </c>
      <c r="M69" s="5">
        <v>40</v>
      </c>
      <c r="N69" s="5"/>
      <c r="O69" s="65">
        <v>153</v>
      </c>
      <c r="P69" s="5"/>
      <c r="Q69" s="22">
        <f t="shared" si="19"/>
        <v>193</v>
      </c>
      <c r="R69" s="22">
        <f t="shared" si="16"/>
        <v>0</v>
      </c>
      <c r="S69" s="22"/>
    </row>
    <row r="70" spans="1:19" s="16" customFormat="1" ht="15.75" customHeight="1" outlineLevel="1">
      <c r="A70" s="137" t="s">
        <v>75</v>
      </c>
      <c r="B70" s="138"/>
      <c r="C70" s="138"/>
      <c r="D70" s="138"/>
      <c r="E70" s="138"/>
      <c r="F70" s="138"/>
      <c r="G70" s="138"/>
      <c r="H70" s="139"/>
      <c r="I70" s="22"/>
      <c r="J70" s="114">
        <v>0</v>
      </c>
      <c r="K70" s="65">
        <v>0</v>
      </c>
      <c r="L70" s="5">
        <v>0</v>
      </c>
      <c r="M70" s="5"/>
      <c r="N70" s="5"/>
      <c r="O70" s="65">
        <v>3</v>
      </c>
      <c r="P70" s="5"/>
      <c r="Q70" s="22">
        <f t="shared" si="19"/>
        <v>3</v>
      </c>
      <c r="R70" s="22">
        <f t="shared" si="16"/>
        <v>0</v>
      </c>
      <c r="S70" s="22"/>
    </row>
    <row r="71" spans="1:19" s="16" customFormat="1" ht="15.75" customHeight="1" outlineLevel="1">
      <c r="A71" s="137" t="s">
        <v>76</v>
      </c>
      <c r="B71" s="138"/>
      <c r="C71" s="138"/>
      <c r="D71" s="138"/>
      <c r="E71" s="138"/>
      <c r="F71" s="138"/>
      <c r="G71" s="138"/>
      <c r="H71" s="139"/>
      <c r="I71" s="22"/>
      <c r="J71" s="114">
        <v>0</v>
      </c>
      <c r="K71" s="65">
        <v>0</v>
      </c>
      <c r="L71" s="5">
        <v>0</v>
      </c>
      <c r="M71" s="5"/>
      <c r="N71" s="5"/>
      <c r="O71" s="65"/>
      <c r="P71" s="5"/>
      <c r="Q71" s="22">
        <f t="shared" si="19"/>
        <v>0</v>
      </c>
      <c r="R71" s="22">
        <f t="shared" si="16"/>
        <v>0</v>
      </c>
      <c r="S71" s="22"/>
    </row>
    <row r="72" spans="1:19" s="16" customFormat="1" ht="15.75" customHeight="1" outlineLevel="1">
      <c r="A72" s="137" t="s">
        <v>77</v>
      </c>
      <c r="B72" s="138"/>
      <c r="C72" s="138"/>
      <c r="D72" s="138"/>
      <c r="E72" s="138"/>
      <c r="F72" s="138"/>
      <c r="G72" s="138"/>
      <c r="H72" s="139"/>
      <c r="I72" s="22"/>
      <c r="J72" s="114">
        <v>0</v>
      </c>
      <c r="K72" s="65">
        <v>8</v>
      </c>
      <c r="L72" s="5">
        <v>0</v>
      </c>
      <c r="M72" s="5">
        <v>6</v>
      </c>
      <c r="N72" s="5">
        <v>8</v>
      </c>
      <c r="O72" s="65">
        <v>14</v>
      </c>
      <c r="P72" s="5"/>
      <c r="Q72" s="22">
        <f t="shared" si="19"/>
        <v>36</v>
      </c>
      <c r="R72" s="22">
        <f t="shared" si="16"/>
        <v>0</v>
      </c>
      <c r="S72" s="22"/>
    </row>
    <row r="73" spans="1:19" s="16" customFormat="1" ht="15.75" customHeight="1" outlineLevel="1">
      <c r="A73" s="137" t="s">
        <v>78</v>
      </c>
      <c r="B73" s="138"/>
      <c r="C73" s="138"/>
      <c r="D73" s="138"/>
      <c r="E73" s="138"/>
      <c r="F73" s="138"/>
      <c r="G73" s="138"/>
      <c r="H73" s="139"/>
      <c r="I73" s="22"/>
      <c r="J73" s="114">
        <v>0</v>
      </c>
      <c r="K73" s="65">
        <v>0</v>
      </c>
      <c r="L73" s="5">
        <v>0</v>
      </c>
      <c r="M73" s="5">
        <v>71</v>
      </c>
      <c r="N73" s="5"/>
      <c r="O73" s="65">
        <v>103</v>
      </c>
      <c r="P73" s="5"/>
      <c r="Q73" s="22">
        <f t="shared" si="19"/>
        <v>174</v>
      </c>
      <c r="R73" s="22">
        <f t="shared" si="16"/>
        <v>0</v>
      </c>
      <c r="S73" s="22"/>
    </row>
    <row r="74" spans="1:19" s="16" customFormat="1" ht="15.75" customHeight="1" outlineLevel="1">
      <c r="A74" s="137" t="s">
        <v>79</v>
      </c>
      <c r="B74" s="138"/>
      <c r="C74" s="138"/>
      <c r="D74" s="138"/>
      <c r="E74" s="138"/>
      <c r="F74" s="138"/>
      <c r="G74" s="138"/>
      <c r="H74" s="139"/>
      <c r="I74" s="22"/>
      <c r="J74" s="114">
        <v>0</v>
      </c>
      <c r="K74" s="65">
        <v>0</v>
      </c>
      <c r="L74" s="5">
        <v>0</v>
      </c>
      <c r="M74" s="5"/>
      <c r="N74" s="5"/>
      <c r="O74" s="65">
        <v>15</v>
      </c>
      <c r="P74" s="5"/>
      <c r="Q74" s="22">
        <f t="shared" si="19"/>
        <v>15</v>
      </c>
      <c r="R74" s="22">
        <f t="shared" si="16"/>
        <v>0</v>
      </c>
      <c r="S74" s="22"/>
    </row>
    <row r="75" spans="1:19" s="16" customFormat="1" ht="15.75" customHeight="1" outlineLevel="1">
      <c r="A75" s="137" t="s">
        <v>80</v>
      </c>
      <c r="B75" s="138"/>
      <c r="C75" s="138"/>
      <c r="D75" s="138"/>
      <c r="E75" s="138"/>
      <c r="F75" s="138"/>
      <c r="G75" s="138"/>
      <c r="H75" s="139"/>
      <c r="I75" s="22"/>
      <c r="J75" s="114">
        <v>0</v>
      </c>
      <c r="K75" s="65">
        <v>0</v>
      </c>
      <c r="L75" s="5">
        <v>0</v>
      </c>
      <c r="M75" s="5"/>
      <c r="N75" s="5"/>
      <c r="O75" s="65"/>
      <c r="P75" s="5"/>
      <c r="Q75" s="22">
        <f t="shared" si="19"/>
        <v>0</v>
      </c>
      <c r="R75" s="22">
        <f t="shared" si="16"/>
        <v>0</v>
      </c>
      <c r="S75" s="22"/>
    </row>
    <row r="76" spans="1:19" s="16" customFormat="1" ht="15.75" customHeight="1" outlineLevel="1">
      <c r="A76" s="137" t="s">
        <v>81</v>
      </c>
      <c r="B76" s="138"/>
      <c r="C76" s="138"/>
      <c r="D76" s="138"/>
      <c r="E76" s="138"/>
      <c r="F76" s="138"/>
      <c r="G76" s="138"/>
      <c r="H76" s="139"/>
      <c r="I76" s="22"/>
      <c r="J76" s="114">
        <v>1</v>
      </c>
      <c r="K76" s="65">
        <v>1</v>
      </c>
      <c r="L76" s="5">
        <v>0</v>
      </c>
      <c r="M76" s="5"/>
      <c r="N76" s="5"/>
      <c r="O76" s="65">
        <v>9</v>
      </c>
      <c r="P76" s="5"/>
      <c r="Q76" s="22">
        <f t="shared" si="19"/>
        <v>11</v>
      </c>
      <c r="R76" s="22">
        <f t="shared" si="16"/>
        <v>0</v>
      </c>
      <c r="S76" s="22"/>
    </row>
    <row r="77" spans="1:19" s="16" customFormat="1">
      <c r="A77" s="143" t="s">
        <v>83</v>
      </c>
      <c r="B77" s="144"/>
      <c r="C77" s="144"/>
      <c r="D77" s="144"/>
      <c r="E77" s="144"/>
      <c r="F77" s="144"/>
      <c r="G77" s="144"/>
      <c r="H77" s="145"/>
      <c r="I77" s="20">
        <v>52.42</v>
      </c>
      <c r="J77" s="20">
        <f>SUM(J78)</f>
        <v>0</v>
      </c>
      <c r="K77" s="20">
        <f t="shared" ref="K77:P77" si="21">SUM(K78)</f>
        <v>0</v>
      </c>
      <c r="L77" s="20">
        <f t="shared" si="21"/>
        <v>0</v>
      </c>
      <c r="M77" s="63">
        <f t="shared" si="21"/>
        <v>42</v>
      </c>
      <c r="N77" s="20">
        <f t="shared" si="21"/>
        <v>0</v>
      </c>
      <c r="O77" s="20">
        <f t="shared" si="21"/>
        <v>45</v>
      </c>
      <c r="P77" s="20">
        <f t="shared" si="21"/>
        <v>0</v>
      </c>
      <c r="Q77" s="20">
        <f t="shared" si="19"/>
        <v>87</v>
      </c>
      <c r="R77" s="20">
        <f t="shared" si="16"/>
        <v>4560.54</v>
      </c>
      <c r="S77" s="20"/>
    </row>
    <row r="78" spans="1:19" s="16" customFormat="1" ht="15.75" customHeight="1" outlineLevel="1">
      <c r="A78" s="134" t="s">
        <v>84</v>
      </c>
      <c r="B78" s="135"/>
      <c r="C78" s="135"/>
      <c r="D78" s="135"/>
      <c r="E78" s="135"/>
      <c r="F78" s="135"/>
      <c r="G78" s="135"/>
      <c r="H78" s="136"/>
      <c r="I78" s="22"/>
      <c r="J78" s="5"/>
      <c r="K78" s="5"/>
      <c r="L78" s="5"/>
      <c r="M78" s="5">
        <v>42</v>
      </c>
      <c r="N78" s="5"/>
      <c r="O78" s="5">
        <v>45</v>
      </c>
      <c r="P78" s="5"/>
      <c r="Q78" s="22">
        <f t="shared" si="19"/>
        <v>87</v>
      </c>
      <c r="R78" s="22">
        <f t="shared" si="16"/>
        <v>0</v>
      </c>
      <c r="S78" s="22"/>
    </row>
    <row r="79" spans="1:19" s="16" customFormat="1" ht="15.75" customHeight="1">
      <c r="A79" s="143" t="s">
        <v>16</v>
      </c>
      <c r="B79" s="144"/>
      <c r="C79" s="144"/>
      <c r="D79" s="144"/>
      <c r="E79" s="144"/>
      <c r="F79" s="144"/>
      <c r="G79" s="144"/>
      <c r="H79" s="145"/>
      <c r="I79" s="17"/>
      <c r="J79" s="20">
        <f t="shared" ref="J79:R79" si="22">SUM(J77,J65,J54,J52,J49)</f>
        <v>571</v>
      </c>
      <c r="K79" s="20">
        <f t="shared" si="22"/>
        <v>1195</v>
      </c>
      <c r="L79" s="20">
        <f t="shared" si="22"/>
        <v>691</v>
      </c>
      <c r="M79" s="63">
        <f t="shared" si="22"/>
        <v>647</v>
      </c>
      <c r="N79" s="20">
        <f t="shared" si="22"/>
        <v>431</v>
      </c>
      <c r="O79" s="20">
        <f t="shared" si="22"/>
        <v>1850</v>
      </c>
      <c r="P79" s="20">
        <f t="shared" si="22"/>
        <v>0</v>
      </c>
      <c r="Q79" s="20">
        <f t="shared" si="22"/>
        <v>5385</v>
      </c>
      <c r="R79" s="20">
        <f t="shared" si="22"/>
        <v>714620.79999999993</v>
      </c>
      <c r="S79" s="19"/>
    </row>
    <row r="80" spans="1:19" s="16" customFormat="1" ht="34.5" customHeight="1">
      <c r="A80" s="157" t="s">
        <v>85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208"/>
    </row>
    <row r="81" spans="1:37" s="16" customFormat="1">
      <c r="A81" s="143" t="s">
        <v>87</v>
      </c>
      <c r="B81" s="144"/>
      <c r="C81" s="144"/>
      <c r="D81" s="144"/>
      <c r="E81" s="144"/>
      <c r="F81" s="144"/>
      <c r="G81" s="144"/>
      <c r="H81" s="145"/>
      <c r="I81" s="51" t="s">
        <v>124</v>
      </c>
      <c r="J81" s="1"/>
      <c r="K81" s="1"/>
      <c r="L81" s="1"/>
      <c r="M81" s="1">
        <v>26</v>
      </c>
      <c r="N81" s="1">
        <v>173</v>
      </c>
      <c r="O81" s="1">
        <v>144</v>
      </c>
      <c r="P81" s="1"/>
      <c r="Q81" s="20">
        <f>SUM(J81:P81)</f>
        <v>343</v>
      </c>
      <c r="R81" s="20">
        <f>I81*Q81</f>
        <v>55902.14</v>
      </c>
      <c r="S81" s="20"/>
    </row>
    <row r="82" spans="1:37" s="16" customFormat="1">
      <c r="A82" s="143" t="s">
        <v>88</v>
      </c>
      <c r="B82" s="144"/>
      <c r="C82" s="144"/>
      <c r="D82" s="144"/>
      <c r="E82" s="144"/>
      <c r="F82" s="144"/>
      <c r="G82" s="144"/>
      <c r="H82" s="145"/>
      <c r="I82" s="20">
        <v>108.61</v>
      </c>
      <c r="J82" s="1"/>
      <c r="K82" s="1"/>
      <c r="L82" s="1"/>
      <c r="M82" s="1">
        <v>83</v>
      </c>
      <c r="N82" s="1"/>
      <c r="O82" s="1">
        <v>253</v>
      </c>
      <c r="P82" s="1"/>
      <c r="Q82" s="19">
        <f>SUM(J82:P82)</f>
        <v>336</v>
      </c>
      <c r="R82" s="19">
        <f>I82*Q82</f>
        <v>36492.959999999999</v>
      </c>
      <c r="S82" s="19"/>
    </row>
    <row r="83" spans="1:37" s="16" customFormat="1" ht="15.75" customHeight="1">
      <c r="A83" s="143" t="s">
        <v>16</v>
      </c>
      <c r="B83" s="144"/>
      <c r="C83" s="144"/>
      <c r="D83" s="144"/>
      <c r="E83" s="144"/>
      <c r="F83" s="144"/>
      <c r="G83" s="144"/>
      <c r="H83" s="145"/>
      <c r="I83" s="17"/>
      <c r="J83" s="127">
        <f t="shared" ref="J83:R84" si="23">SUM(J82,J78,J46,J33,J10)</f>
        <v>229</v>
      </c>
      <c r="K83" s="127">
        <f t="shared" si="23"/>
        <v>548</v>
      </c>
      <c r="L83" s="127">
        <f t="shared" si="23"/>
        <v>422</v>
      </c>
      <c r="M83" s="63">
        <f t="shared" ref="M83:R83" si="24">SUM(M81:M82)</f>
        <v>109</v>
      </c>
      <c r="N83" s="20">
        <f t="shared" si="24"/>
        <v>173</v>
      </c>
      <c r="O83" s="20">
        <f t="shared" si="24"/>
        <v>397</v>
      </c>
      <c r="P83" s="20">
        <f t="shared" si="24"/>
        <v>0</v>
      </c>
      <c r="Q83" s="20">
        <f t="shared" si="24"/>
        <v>679</v>
      </c>
      <c r="R83" s="20">
        <f t="shared" si="24"/>
        <v>92395.1</v>
      </c>
      <c r="S83" s="19"/>
    </row>
    <row r="84" spans="1:37">
      <c r="A84" s="156" t="s">
        <v>7</v>
      </c>
      <c r="B84" s="156"/>
      <c r="C84" s="156"/>
      <c r="D84" s="156"/>
      <c r="E84" s="156"/>
      <c r="F84" s="156"/>
      <c r="G84" s="156"/>
      <c r="H84" s="156"/>
      <c r="I84" s="14"/>
      <c r="J84" s="14">
        <f t="shared" si="23"/>
        <v>3288</v>
      </c>
      <c r="K84" s="14">
        <f t="shared" si="23"/>
        <v>7724</v>
      </c>
      <c r="L84" s="14">
        <f t="shared" si="23"/>
        <v>5241</v>
      </c>
      <c r="M84" s="124">
        <f t="shared" si="23"/>
        <v>1908</v>
      </c>
      <c r="N84" s="14">
        <f t="shared" si="23"/>
        <v>2025</v>
      </c>
      <c r="O84" s="14">
        <f t="shared" si="23"/>
        <v>3729</v>
      </c>
      <c r="P84" s="14">
        <f t="shared" si="23"/>
        <v>0</v>
      </c>
      <c r="Q84" s="14">
        <f t="shared" si="23"/>
        <v>22716</v>
      </c>
      <c r="R84" s="14">
        <f t="shared" si="23"/>
        <v>4555028.08</v>
      </c>
      <c r="S84" s="27"/>
    </row>
    <row r="86" spans="1:37" s="31" customFormat="1">
      <c r="A86" s="10"/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spans="1:37" s="10" customFormat="1">
      <c r="A87" s="36" t="s">
        <v>151</v>
      </c>
      <c r="B87" s="36"/>
      <c r="G87" s="36"/>
      <c r="H87" s="36"/>
      <c r="I87" s="36"/>
      <c r="J87" s="37"/>
      <c r="K87" s="29"/>
      <c r="L87" s="29"/>
      <c r="M87" s="29"/>
      <c r="N87" s="29" t="s">
        <v>152</v>
      </c>
      <c r="O87" s="29"/>
      <c r="P87" s="12"/>
      <c r="Q87" s="30"/>
      <c r="R87" s="30"/>
      <c r="S87" s="29"/>
    </row>
    <row r="88" spans="1:37" s="10" customFormat="1">
      <c r="A88" s="36"/>
      <c r="B88" s="36"/>
      <c r="G88" s="206"/>
      <c r="H88" s="206"/>
      <c r="I88" s="28"/>
      <c r="J88" s="122" t="s">
        <v>134</v>
      </c>
      <c r="K88" s="29"/>
      <c r="L88" s="29"/>
      <c r="M88" s="29"/>
      <c r="N88" s="122" t="s">
        <v>133</v>
      </c>
      <c r="O88" s="29"/>
      <c r="P88" s="29"/>
      <c r="Q88" s="29"/>
      <c r="R88" s="30"/>
      <c r="S88" s="29"/>
      <c r="T88" s="12"/>
      <c r="U88" s="12"/>
      <c r="V88" s="12"/>
      <c r="AI88" s="120"/>
      <c r="AJ88" s="120"/>
      <c r="AK88" s="120"/>
    </row>
    <row r="89" spans="1:37" s="118" customFormat="1" ht="18.75">
      <c r="B89" s="40"/>
      <c r="C89" s="40"/>
      <c r="D89" s="40"/>
      <c r="E89" s="40"/>
      <c r="F89" s="40"/>
      <c r="G89" s="153"/>
      <c r="H89" s="153"/>
      <c r="I89" s="119"/>
      <c r="J89" s="43"/>
      <c r="K89" s="43"/>
      <c r="L89" s="40"/>
      <c r="M89" s="40"/>
      <c r="N89" s="40"/>
      <c r="Q89" s="43"/>
      <c r="R89" s="42"/>
      <c r="S89" s="43"/>
    </row>
    <row r="90" spans="1:37" s="10" customFormat="1">
      <c r="A90" s="152" t="s">
        <v>148</v>
      </c>
      <c r="B90" s="152"/>
      <c r="C90" s="152"/>
      <c r="D90" s="152"/>
      <c r="E90" s="152"/>
      <c r="F90" s="15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30"/>
      <c r="R90" s="30"/>
      <c r="S90" s="29"/>
    </row>
    <row r="91" spans="1:37" s="10" customFormat="1">
      <c r="A91" s="12"/>
      <c r="B91" s="46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30"/>
      <c r="R91" s="30"/>
      <c r="S91" s="29"/>
      <c r="T91" s="12"/>
      <c r="U91" s="12"/>
      <c r="V91" s="12"/>
      <c r="AI91" s="120"/>
      <c r="AJ91" s="120"/>
      <c r="AK91" s="120"/>
    </row>
    <row r="92" spans="1:37" s="10" customFormat="1">
      <c r="A92" s="47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30"/>
      <c r="R92" s="30"/>
      <c r="S92" s="29"/>
      <c r="T92" s="12"/>
      <c r="U92" s="12"/>
      <c r="V92" s="12"/>
      <c r="AI92" s="120"/>
      <c r="AJ92" s="120"/>
      <c r="AK92" s="120"/>
    </row>
    <row r="93" spans="1:37" s="10" customFormat="1">
      <c r="A93" s="12"/>
      <c r="B93" s="46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30"/>
      <c r="R93" s="30"/>
      <c r="S93" s="29"/>
      <c r="T93" s="12"/>
      <c r="U93" s="12"/>
      <c r="V93" s="12"/>
      <c r="AI93" s="120"/>
      <c r="AJ93" s="120"/>
      <c r="AK93" s="120"/>
    </row>
    <row r="94" spans="1:37" s="10" customFormat="1">
      <c r="A94" s="37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30"/>
      <c r="S94" s="29"/>
      <c r="T94" s="12"/>
      <c r="U94" s="12"/>
      <c r="V94" s="12"/>
      <c r="AI94" s="120"/>
      <c r="AJ94" s="120"/>
      <c r="AK94" s="120"/>
    </row>
    <row r="95" spans="1:37" s="118" customFormat="1" ht="18.75">
      <c r="A95" s="48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3"/>
      <c r="R95" s="42"/>
      <c r="S95" s="43"/>
      <c r="AI95" s="121"/>
      <c r="AJ95" s="121"/>
      <c r="AK95" s="121"/>
    </row>
    <row r="96" spans="1:37" s="10" customFormat="1">
      <c r="B96" s="2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30"/>
      <c r="R96" s="30"/>
      <c r="S96" s="29"/>
      <c r="AI96" s="120"/>
      <c r="AJ96" s="120"/>
      <c r="AK96" s="120"/>
    </row>
    <row r="97" spans="1:19">
      <c r="A97" s="10"/>
      <c r="B97" s="10"/>
      <c r="C97" s="10"/>
      <c r="D97" s="10"/>
      <c r="E97" s="10"/>
      <c r="F97" s="10"/>
      <c r="G97" s="10"/>
      <c r="H97" s="10"/>
      <c r="I97" s="28"/>
      <c r="J97" s="29"/>
      <c r="K97" s="29"/>
      <c r="L97" s="29"/>
      <c r="M97" s="29"/>
      <c r="N97" s="29"/>
      <c r="O97" s="29"/>
      <c r="P97" s="29"/>
      <c r="Q97" s="30"/>
      <c r="R97" s="30"/>
      <c r="S97" s="29"/>
    </row>
  </sheetData>
  <mergeCells count="98">
    <mergeCell ref="A44:H44"/>
    <mergeCell ref="A38:H38"/>
    <mergeCell ref="A37:H37"/>
    <mergeCell ref="A26:H26"/>
    <mergeCell ref="A30:H30"/>
    <mergeCell ref="A27:H27"/>
    <mergeCell ref="A28:H28"/>
    <mergeCell ref="A41:H41"/>
    <mergeCell ref="A40:H40"/>
    <mergeCell ref="A39:H39"/>
    <mergeCell ref="A43:H43"/>
    <mergeCell ref="A36:H36"/>
    <mergeCell ref="A33:H33"/>
    <mergeCell ref="A35:S35"/>
    <mergeCell ref="A42:H42"/>
    <mergeCell ref="A21:H21"/>
    <mergeCell ref="R2:R3"/>
    <mergeCell ref="A13:H13"/>
    <mergeCell ref="A14:H14"/>
    <mergeCell ref="A12:S12"/>
    <mergeCell ref="A6:S6"/>
    <mergeCell ref="A19:H19"/>
    <mergeCell ref="J2:P2"/>
    <mergeCell ref="R4:R5"/>
    <mergeCell ref="Q4:Q5"/>
    <mergeCell ref="P4:P5"/>
    <mergeCell ref="Q2:Q3"/>
    <mergeCell ref="J3:P3"/>
    <mergeCell ref="L4:M4"/>
    <mergeCell ref="I2:I5"/>
    <mergeCell ref="J4:J5"/>
    <mergeCell ref="K4:K5"/>
    <mergeCell ref="S4:S5"/>
    <mergeCell ref="A20:H20"/>
    <mergeCell ref="A7:H7"/>
    <mergeCell ref="A8:H8"/>
    <mergeCell ref="A9:H9"/>
    <mergeCell ref="A10:H10"/>
    <mergeCell ref="A11:H11"/>
    <mergeCell ref="A2:H5"/>
    <mergeCell ref="N4:O4"/>
    <mergeCell ref="A56:H56"/>
    <mergeCell ref="A55:H55"/>
    <mergeCell ref="A54:H54"/>
    <mergeCell ref="A53:H53"/>
    <mergeCell ref="A52:H52"/>
    <mergeCell ref="A51:H51"/>
    <mergeCell ref="A48:S48"/>
    <mergeCell ref="A46:H46"/>
    <mergeCell ref="A45:H45"/>
    <mergeCell ref="A47:H47"/>
    <mergeCell ref="A1:S1"/>
    <mergeCell ref="A50:H50"/>
    <mergeCell ref="A49:H49"/>
    <mergeCell ref="A32:H32"/>
    <mergeCell ref="A22:H22"/>
    <mergeCell ref="A15:H15"/>
    <mergeCell ref="A16:H16"/>
    <mergeCell ref="A17:H17"/>
    <mergeCell ref="A18:H18"/>
    <mergeCell ref="A31:H31"/>
    <mergeCell ref="A23:H23"/>
    <mergeCell ref="A24:H24"/>
    <mergeCell ref="A25:H25"/>
    <mergeCell ref="S2:S3"/>
    <mergeCell ref="A34:H34"/>
    <mergeCell ref="A29:H29"/>
    <mergeCell ref="A63:H63"/>
    <mergeCell ref="A74:H74"/>
    <mergeCell ref="A62:H62"/>
    <mergeCell ref="A58:H58"/>
    <mergeCell ref="A57:H57"/>
    <mergeCell ref="A69:H69"/>
    <mergeCell ref="A68:H68"/>
    <mergeCell ref="A67:H67"/>
    <mergeCell ref="A66:H66"/>
    <mergeCell ref="A65:H65"/>
    <mergeCell ref="A64:H64"/>
    <mergeCell ref="A61:H61"/>
    <mergeCell ref="A60:H60"/>
    <mergeCell ref="A59:H59"/>
    <mergeCell ref="A70:H70"/>
    <mergeCell ref="A90:F90"/>
    <mergeCell ref="A81:H81"/>
    <mergeCell ref="A73:H73"/>
    <mergeCell ref="A72:H72"/>
    <mergeCell ref="A71:H71"/>
    <mergeCell ref="A80:S80"/>
    <mergeCell ref="A84:H84"/>
    <mergeCell ref="A83:H83"/>
    <mergeCell ref="A82:H82"/>
    <mergeCell ref="G88:H88"/>
    <mergeCell ref="G89:H89"/>
    <mergeCell ref="A79:H79"/>
    <mergeCell ref="A78:H78"/>
    <mergeCell ref="A77:H77"/>
    <mergeCell ref="A76:H76"/>
    <mergeCell ref="A75:H75"/>
  </mergeCells>
  <pageMargins left="0.82677165354330717" right="0.23622047244094491" top="0.35433070866141736" bottom="0.35433070866141736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Стационар</vt:lpstr>
      <vt:lpstr>стационар сопр</vt:lpstr>
      <vt:lpstr>полустационар сопр</vt:lpstr>
      <vt:lpstr>полустационар</vt:lpstr>
      <vt:lpstr>'полустационар сопр'!Область_печати</vt:lpstr>
      <vt:lpstr>'стационар сопр'!Область_печати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2024-02-06T01:41:35Z</dcterms:modified>
</cp:coreProperties>
</file>