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9735" activeTab="3"/>
  </bookViews>
  <sheets>
    <sheet name="Стационар" sheetId="13" r:id="rId1"/>
    <sheet name="стационар сопр" sheetId="12" r:id="rId2"/>
    <sheet name="полустационар сопр" sheetId="1" r:id="rId3"/>
    <sheet name="полустационар" sheetId="2" r:id="rId4"/>
  </sheets>
  <definedNames>
    <definedName name="_xlnm.Print_Area" localSheetId="2">'полустационар сопр'!$A$1:$T$30</definedName>
    <definedName name="_xlnm.Print_Area" localSheetId="1">'стационар сопр'!$A$1:$AF$30</definedName>
  </definedNames>
  <calcPr calcId="152511"/>
</workbook>
</file>

<file path=xl/calcChain.xml><?xml version="1.0" encoding="utf-8"?>
<calcChain xmlns="http://schemas.openxmlformats.org/spreadsheetml/2006/main">
  <c r="O77" i="13" l="1"/>
  <c r="P77" i="13" s="1"/>
  <c r="O78" i="13"/>
  <c r="O83" i="13"/>
  <c r="P83" i="13" s="1"/>
  <c r="K82" i="13"/>
  <c r="L82" i="13"/>
  <c r="M82" i="13"/>
  <c r="N82" i="13"/>
  <c r="J82" i="13"/>
  <c r="Q9" i="1" l="1"/>
  <c r="Q11" i="1"/>
  <c r="Q14" i="1"/>
  <c r="Q10" i="2"/>
  <c r="Q12" i="2"/>
  <c r="Q14" i="2"/>
  <c r="Q22" i="2"/>
  <c r="Q24" i="2"/>
  <c r="Q26" i="2"/>
  <c r="Q31" i="2"/>
  <c r="Q33" i="2" s="1"/>
  <c r="Q35" i="2"/>
  <c r="Q44" i="2"/>
  <c r="Q46" i="2" s="1"/>
  <c r="Q48" i="2"/>
  <c r="Q51" i="2"/>
  <c r="Q53" i="2"/>
  <c r="Q64" i="2"/>
  <c r="Q76" i="2"/>
  <c r="Q82" i="2"/>
  <c r="Q78" i="2" l="1"/>
  <c r="Q16" i="1"/>
  <c r="Q17" i="1" s="1"/>
  <c r="Q83" i="2"/>
  <c r="AE6" i="12"/>
  <c r="AF6" i="12" s="1"/>
  <c r="AE7" i="12"/>
  <c r="AF7" i="12" s="1"/>
  <c r="AE8" i="12"/>
  <c r="AF8" i="12" s="1"/>
  <c r="AE9" i="12"/>
  <c r="AF9" i="12" s="1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3" i="12"/>
  <c r="AF13" i="12" s="1"/>
  <c r="AE14" i="12"/>
  <c r="AF14" i="12" s="1"/>
  <c r="J15" i="12"/>
  <c r="K15" i="12"/>
  <c r="K17" i="12" s="1"/>
  <c r="K18" i="12" s="1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6" i="12"/>
  <c r="AF16" i="12" s="1"/>
  <c r="AB17" i="12" l="1"/>
  <c r="AB18" i="12" s="1"/>
  <c r="X17" i="12"/>
  <c r="X18" i="12" s="1"/>
  <c r="T17" i="12"/>
  <c r="T18" i="12" s="1"/>
  <c r="P17" i="12"/>
  <c r="P18" i="12" s="1"/>
  <c r="N17" i="12"/>
  <c r="N18" i="12" s="1"/>
  <c r="L17" i="12"/>
  <c r="L18" i="12" s="1"/>
  <c r="O17" i="12"/>
  <c r="O18" i="12" s="1"/>
  <c r="AC17" i="12"/>
  <c r="AC18" i="12" s="1"/>
  <c r="AA17" i="12"/>
  <c r="AA18" i="12" s="1"/>
  <c r="Y17" i="12"/>
  <c r="Y18" i="12" s="1"/>
  <c r="W17" i="12"/>
  <c r="W18" i="12" s="1"/>
  <c r="U17" i="12"/>
  <c r="U18" i="12" s="1"/>
  <c r="S17" i="12"/>
  <c r="S18" i="12" s="1"/>
  <c r="AD17" i="12"/>
  <c r="AD18" i="12" s="1"/>
  <c r="Z17" i="12"/>
  <c r="Z18" i="12" s="1"/>
  <c r="V17" i="12"/>
  <c r="V18" i="12" s="1"/>
  <c r="R17" i="12"/>
  <c r="R18" i="12" s="1"/>
  <c r="Q17" i="12"/>
  <c r="Q18" i="12" s="1"/>
  <c r="M17" i="12"/>
  <c r="M18" i="12" s="1"/>
  <c r="AE12" i="12"/>
  <c r="AF12" i="12" s="1"/>
  <c r="AE15" i="12"/>
  <c r="AF10" i="12"/>
  <c r="AF15" i="12"/>
  <c r="J17" i="12"/>
  <c r="J18" i="12" s="1"/>
  <c r="AE10" i="12"/>
  <c r="AF17" i="12" l="1"/>
  <c r="AF18" i="12" s="1"/>
  <c r="AE17" i="12"/>
  <c r="AE18" i="12" s="1"/>
  <c r="J82" i="2" l="1"/>
  <c r="M46" i="13" l="1"/>
  <c r="P10" i="2" l="1"/>
  <c r="P12" i="2"/>
  <c r="P14" i="2"/>
  <c r="P22" i="2"/>
  <c r="P24" i="2"/>
  <c r="P26" i="2"/>
  <c r="P31" i="2"/>
  <c r="P35" i="2"/>
  <c r="P44" i="2"/>
  <c r="P48" i="2"/>
  <c r="P51" i="2"/>
  <c r="P53" i="2"/>
  <c r="P64" i="2"/>
  <c r="P76" i="2"/>
  <c r="P82" i="2"/>
  <c r="P14" i="1"/>
  <c r="O14" i="1"/>
  <c r="P11" i="1"/>
  <c r="O11" i="1"/>
  <c r="P9" i="1"/>
  <c r="O9" i="1"/>
  <c r="P46" i="2" l="1"/>
  <c r="P78" i="2"/>
  <c r="P33" i="2"/>
  <c r="P16" i="1"/>
  <c r="P17" i="1" s="1"/>
  <c r="O16" i="1"/>
  <c r="O17" i="1" s="1"/>
  <c r="P83" i="2" l="1"/>
  <c r="O7" i="13"/>
  <c r="O6" i="13"/>
  <c r="N91" i="13" l="1"/>
  <c r="M91" i="13"/>
  <c r="L91" i="13"/>
  <c r="K91" i="13"/>
  <c r="J91" i="13"/>
  <c r="N89" i="13"/>
  <c r="M89" i="13"/>
  <c r="L89" i="13"/>
  <c r="K89" i="13"/>
  <c r="J89" i="13"/>
  <c r="N87" i="13"/>
  <c r="M87" i="13"/>
  <c r="L87" i="13"/>
  <c r="K87" i="13"/>
  <c r="J87" i="13"/>
  <c r="O84" i="13"/>
  <c r="P84" i="13" s="1"/>
  <c r="O81" i="13"/>
  <c r="P81" i="13" s="1"/>
  <c r="O80" i="13"/>
  <c r="P80" i="13" s="1"/>
  <c r="O79" i="13"/>
  <c r="P79" i="13" s="1"/>
  <c r="P78" i="13"/>
  <c r="O76" i="13"/>
  <c r="P76" i="13" s="1"/>
  <c r="O75" i="13"/>
  <c r="P75" i="13" s="1"/>
  <c r="O74" i="13"/>
  <c r="P74" i="13" s="1"/>
  <c r="O73" i="13"/>
  <c r="P73" i="13" s="1"/>
  <c r="O72" i="13"/>
  <c r="P72" i="13" s="1"/>
  <c r="O71" i="13"/>
  <c r="P71" i="13" s="1"/>
  <c r="O70" i="13"/>
  <c r="P70" i="13" s="1"/>
  <c r="O69" i="13"/>
  <c r="P69" i="13" s="1"/>
  <c r="N68" i="13"/>
  <c r="M68" i="13"/>
  <c r="L68" i="13"/>
  <c r="K68" i="13"/>
  <c r="J68" i="13"/>
  <c r="O67" i="13"/>
  <c r="P67" i="13" s="1"/>
  <c r="O66" i="13"/>
  <c r="P66" i="13" s="1"/>
  <c r="O65" i="13"/>
  <c r="P65" i="13" s="1"/>
  <c r="O64" i="13"/>
  <c r="P64" i="13" s="1"/>
  <c r="O63" i="13"/>
  <c r="P63" i="13" s="1"/>
  <c r="O62" i="13"/>
  <c r="P62" i="13" s="1"/>
  <c r="O61" i="13"/>
  <c r="P61" i="13" s="1"/>
  <c r="O60" i="13"/>
  <c r="P60" i="13" s="1"/>
  <c r="O59" i="13"/>
  <c r="P59" i="13" s="1"/>
  <c r="O58" i="13"/>
  <c r="P58" i="13" s="1"/>
  <c r="O57" i="13"/>
  <c r="P57" i="13" s="1"/>
  <c r="N56" i="13"/>
  <c r="M56" i="13"/>
  <c r="L56" i="13"/>
  <c r="K56" i="13"/>
  <c r="J56" i="13"/>
  <c r="P55" i="13"/>
  <c r="N54" i="13"/>
  <c r="M54" i="13"/>
  <c r="L54" i="13"/>
  <c r="K54" i="13"/>
  <c r="J54" i="13"/>
  <c r="O53" i="13"/>
  <c r="P53" i="13" s="1"/>
  <c r="O52" i="13"/>
  <c r="P52" i="13" s="1"/>
  <c r="N51" i="13"/>
  <c r="M51" i="13"/>
  <c r="L51" i="13"/>
  <c r="K51" i="13"/>
  <c r="J51" i="13"/>
  <c r="O48" i="13"/>
  <c r="P48" i="13" s="1"/>
  <c r="O47" i="13"/>
  <c r="P47" i="13" s="1"/>
  <c r="N46" i="13"/>
  <c r="L46" i="13"/>
  <c r="K46" i="13"/>
  <c r="J46" i="13"/>
  <c r="O45" i="13"/>
  <c r="P45" i="13" s="1"/>
  <c r="O44" i="13"/>
  <c r="P44" i="13" s="1"/>
  <c r="O43" i="13"/>
  <c r="P43" i="13" s="1"/>
  <c r="O42" i="13"/>
  <c r="P42" i="13" s="1"/>
  <c r="O41" i="13"/>
  <c r="P41" i="13" s="1"/>
  <c r="O40" i="13"/>
  <c r="P40" i="13" s="1"/>
  <c r="O39" i="13"/>
  <c r="P39" i="13" s="1"/>
  <c r="O38" i="13"/>
  <c r="P38" i="13" s="1"/>
  <c r="N37" i="13"/>
  <c r="M37" i="13"/>
  <c r="L37" i="13"/>
  <c r="K37" i="13"/>
  <c r="J37" i="13"/>
  <c r="O34" i="13"/>
  <c r="P34" i="13" s="1"/>
  <c r="N33" i="13"/>
  <c r="M33" i="13"/>
  <c r="L33" i="13"/>
  <c r="K33" i="13"/>
  <c r="J33" i="13"/>
  <c r="O32" i="13"/>
  <c r="P32" i="13" s="1"/>
  <c r="O31" i="13"/>
  <c r="P31" i="13" s="1"/>
  <c r="O30" i="13"/>
  <c r="P30" i="13" s="1"/>
  <c r="O29" i="13"/>
  <c r="P29" i="13" s="1"/>
  <c r="N28" i="13"/>
  <c r="M28" i="13"/>
  <c r="L28" i="13"/>
  <c r="K28" i="13"/>
  <c r="J28" i="13"/>
  <c r="O27" i="13"/>
  <c r="P27" i="13" s="1"/>
  <c r="N26" i="13"/>
  <c r="M26" i="13"/>
  <c r="L26" i="13"/>
  <c r="K26" i="13"/>
  <c r="J26" i="13"/>
  <c r="O25" i="13"/>
  <c r="P25" i="13" s="1"/>
  <c r="N24" i="13"/>
  <c r="M24" i="13"/>
  <c r="L24" i="13"/>
  <c r="K24" i="13"/>
  <c r="J24" i="13"/>
  <c r="O23" i="13"/>
  <c r="P23" i="13" s="1"/>
  <c r="O22" i="13"/>
  <c r="P22" i="13" s="1"/>
  <c r="O21" i="13"/>
  <c r="P21" i="13" s="1"/>
  <c r="O20" i="13"/>
  <c r="P20" i="13" s="1"/>
  <c r="O19" i="13"/>
  <c r="P19" i="13" s="1"/>
  <c r="O18" i="13"/>
  <c r="P18" i="13" s="1"/>
  <c r="O17" i="13"/>
  <c r="P17" i="13" s="1"/>
  <c r="N16" i="13"/>
  <c r="M16" i="13"/>
  <c r="L16" i="13"/>
  <c r="K16" i="13"/>
  <c r="J16" i="13"/>
  <c r="O15" i="13"/>
  <c r="P15" i="13" s="1"/>
  <c r="N14" i="13"/>
  <c r="M14" i="13"/>
  <c r="L14" i="13"/>
  <c r="K14" i="13"/>
  <c r="J14" i="13"/>
  <c r="N12" i="13"/>
  <c r="M12" i="13"/>
  <c r="L12" i="13"/>
  <c r="K12" i="13"/>
  <c r="J12" i="13"/>
  <c r="O11" i="13"/>
  <c r="P11" i="13" s="1"/>
  <c r="O10" i="13"/>
  <c r="P10" i="13" s="1"/>
  <c r="O9" i="13"/>
  <c r="P9" i="13" s="1"/>
  <c r="O8" i="13"/>
  <c r="P8" i="13" s="1"/>
  <c r="P7" i="13"/>
  <c r="K14" i="1"/>
  <c r="L14" i="1"/>
  <c r="M14" i="1"/>
  <c r="N14" i="1"/>
  <c r="J14" i="1"/>
  <c r="R15" i="1"/>
  <c r="S15" i="1" s="1"/>
  <c r="R7" i="1"/>
  <c r="R8" i="1"/>
  <c r="R6" i="1"/>
  <c r="S6" i="1" s="1"/>
  <c r="L49" i="13" l="1"/>
  <c r="N49" i="13"/>
  <c r="K49" i="13"/>
  <c r="M49" i="13"/>
  <c r="O51" i="13"/>
  <c r="P51" i="13" s="1"/>
  <c r="O54" i="13"/>
  <c r="P54" i="13" s="1"/>
  <c r="M93" i="13"/>
  <c r="L93" i="13"/>
  <c r="N93" i="13"/>
  <c r="O37" i="13"/>
  <c r="K93" i="13"/>
  <c r="O91" i="13"/>
  <c r="P91" i="13" s="1"/>
  <c r="O89" i="13"/>
  <c r="P89" i="13" s="1"/>
  <c r="O24" i="13"/>
  <c r="P24" i="13" s="1"/>
  <c r="O16" i="13"/>
  <c r="P16" i="13" s="1"/>
  <c r="O14" i="13"/>
  <c r="P14" i="13" s="1"/>
  <c r="O26" i="13"/>
  <c r="P26" i="13" s="1"/>
  <c r="O46" i="13"/>
  <c r="P46" i="13" s="1"/>
  <c r="K85" i="13"/>
  <c r="M85" i="13"/>
  <c r="R14" i="1"/>
  <c r="K35" i="13"/>
  <c r="M35" i="13"/>
  <c r="O56" i="13"/>
  <c r="P56" i="13" s="1"/>
  <c r="O28" i="13"/>
  <c r="P28" i="13" s="1"/>
  <c r="J49" i="13"/>
  <c r="O68" i="13"/>
  <c r="P68" i="13" s="1"/>
  <c r="J93" i="13"/>
  <c r="O87" i="13"/>
  <c r="O12" i="13"/>
  <c r="P6" i="13"/>
  <c r="P12" i="13" s="1"/>
  <c r="J35" i="13"/>
  <c r="O33" i="13"/>
  <c r="L35" i="13"/>
  <c r="N35" i="13"/>
  <c r="J85" i="13"/>
  <c r="O82" i="13"/>
  <c r="L85" i="13"/>
  <c r="N85" i="13"/>
  <c r="S14" i="1" l="1"/>
  <c r="O49" i="13"/>
  <c r="P37" i="13"/>
  <c r="P49" i="13" s="1"/>
  <c r="M94" i="13"/>
  <c r="K94" i="13"/>
  <c r="N94" i="13"/>
  <c r="L94" i="13"/>
  <c r="O85" i="13"/>
  <c r="P82" i="13"/>
  <c r="P85" i="13" s="1"/>
  <c r="J94" i="13"/>
  <c r="O35" i="13"/>
  <c r="P33" i="13"/>
  <c r="P35" i="13" s="1"/>
  <c r="P87" i="13"/>
  <c r="P93" i="13" s="1"/>
  <c r="O93" i="13"/>
  <c r="O82" i="2"/>
  <c r="N82" i="2"/>
  <c r="M82" i="2"/>
  <c r="L82" i="2"/>
  <c r="K82" i="2"/>
  <c r="R81" i="2"/>
  <c r="S81" i="2" s="1"/>
  <c r="R80" i="2"/>
  <c r="S80" i="2" s="1"/>
  <c r="R77" i="2"/>
  <c r="S77" i="2" s="1"/>
  <c r="O76" i="2"/>
  <c r="N76" i="2"/>
  <c r="M76" i="2"/>
  <c r="L76" i="2"/>
  <c r="K76" i="2"/>
  <c r="J76" i="2"/>
  <c r="R75" i="2"/>
  <c r="S75" i="2" s="1"/>
  <c r="R74" i="2"/>
  <c r="S74" i="2" s="1"/>
  <c r="R73" i="2"/>
  <c r="S73" i="2" s="1"/>
  <c r="R72" i="2"/>
  <c r="S72" i="2" s="1"/>
  <c r="R71" i="2"/>
  <c r="S71" i="2" s="1"/>
  <c r="R70" i="2"/>
  <c r="S70" i="2" s="1"/>
  <c r="R69" i="2"/>
  <c r="S69" i="2" s="1"/>
  <c r="R68" i="2"/>
  <c r="S68" i="2" s="1"/>
  <c r="R67" i="2"/>
  <c r="S67" i="2" s="1"/>
  <c r="R66" i="2"/>
  <c r="S66" i="2" s="1"/>
  <c r="R65" i="2"/>
  <c r="S65" i="2" s="1"/>
  <c r="O64" i="2"/>
  <c r="N64" i="2"/>
  <c r="M64" i="2"/>
  <c r="L64" i="2"/>
  <c r="K64" i="2"/>
  <c r="J64" i="2"/>
  <c r="R63" i="2"/>
  <c r="S63" i="2" s="1"/>
  <c r="R62" i="2"/>
  <c r="S62" i="2" s="1"/>
  <c r="R61" i="2"/>
  <c r="S61" i="2" s="1"/>
  <c r="R60" i="2"/>
  <c r="S60" i="2" s="1"/>
  <c r="R59" i="2"/>
  <c r="S59" i="2" s="1"/>
  <c r="R58" i="2"/>
  <c r="S58" i="2" s="1"/>
  <c r="R57" i="2"/>
  <c r="S57" i="2" s="1"/>
  <c r="R56" i="2"/>
  <c r="S56" i="2" s="1"/>
  <c r="R55" i="2"/>
  <c r="S55" i="2" s="1"/>
  <c r="R54" i="2"/>
  <c r="S54" i="2" s="1"/>
  <c r="O53" i="2"/>
  <c r="N53" i="2"/>
  <c r="M53" i="2"/>
  <c r="L53" i="2"/>
  <c r="K53" i="2"/>
  <c r="J53" i="2"/>
  <c r="S52" i="2"/>
  <c r="O51" i="2"/>
  <c r="N51" i="2"/>
  <c r="M51" i="2"/>
  <c r="L51" i="2"/>
  <c r="K51" i="2"/>
  <c r="J51" i="2"/>
  <c r="R50" i="2"/>
  <c r="S50" i="2" s="1"/>
  <c r="R49" i="2"/>
  <c r="S49" i="2" s="1"/>
  <c r="O48" i="2"/>
  <c r="N48" i="2"/>
  <c r="M48" i="2"/>
  <c r="L48" i="2"/>
  <c r="K48" i="2"/>
  <c r="J48" i="2"/>
  <c r="R45" i="2"/>
  <c r="S45" i="2" s="1"/>
  <c r="O44" i="2"/>
  <c r="N44" i="2"/>
  <c r="M44" i="2"/>
  <c r="L44" i="2"/>
  <c r="K44" i="2"/>
  <c r="J44" i="2"/>
  <c r="R43" i="2"/>
  <c r="S43" i="2" s="1"/>
  <c r="R42" i="2"/>
  <c r="S42" i="2" s="1"/>
  <c r="R41" i="2"/>
  <c r="S41" i="2" s="1"/>
  <c r="R40" i="2"/>
  <c r="S40" i="2" s="1"/>
  <c r="R39" i="2"/>
  <c r="S39" i="2" s="1"/>
  <c r="R38" i="2"/>
  <c r="S38" i="2" s="1"/>
  <c r="R37" i="2"/>
  <c r="S37" i="2" s="1"/>
  <c r="R36" i="2"/>
  <c r="S36" i="2" s="1"/>
  <c r="O35" i="2"/>
  <c r="N35" i="2"/>
  <c r="M35" i="2"/>
  <c r="L35" i="2"/>
  <c r="K35" i="2"/>
  <c r="J35" i="2"/>
  <c r="R32" i="2"/>
  <c r="S32" i="2" s="1"/>
  <c r="O31" i="2"/>
  <c r="N31" i="2"/>
  <c r="M31" i="2"/>
  <c r="L31" i="2"/>
  <c r="K31" i="2"/>
  <c r="J31" i="2"/>
  <c r="R30" i="2"/>
  <c r="S30" i="2" s="1"/>
  <c r="R29" i="2"/>
  <c r="S29" i="2" s="1"/>
  <c r="R28" i="2"/>
  <c r="S28" i="2" s="1"/>
  <c r="R27" i="2"/>
  <c r="S27" i="2" s="1"/>
  <c r="O26" i="2"/>
  <c r="N26" i="2"/>
  <c r="M26" i="2"/>
  <c r="L26" i="2"/>
  <c r="K26" i="2"/>
  <c r="J26" i="2"/>
  <c r="R25" i="2"/>
  <c r="S25" i="2" s="1"/>
  <c r="O24" i="2"/>
  <c r="N24" i="2"/>
  <c r="M24" i="2"/>
  <c r="L24" i="2"/>
  <c r="K24" i="2"/>
  <c r="J24" i="2"/>
  <c r="R23" i="2"/>
  <c r="S23" i="2" s="1"/>
  <c r="O22" i="2"/>
  <c r="N22" i="2"/>
  <c r="M22" i="2"/>
  <c r="L22" i="2"/>
  <c r="K22" i="2"/>
  <c r="J22" i="2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O14" i="2"/>
  <c r="N14" i="2"/>
  <c r="M14" i="2"/>
  <c r="L14" i="2"/>
  <c r="K14" i="2"/>
  <c r="J14" i="2"/>
  <c r="R13" i="2"/>
  <c r="S13" i="2" s="1"/>
  <c r="O12" i="2"/>
  <c r="N12" i="2"/>
  <c r="M12" i="2"/>
  <c r="L12" i="2"/>
  <c r="K12" i="2"/>
  <c r="J12" i="2"/>
  <c r="O10" i="2"/>
  <c r="N10" i="2"/>
  <c r="M10" i="2"/>
  <c r="L10" i="2"/>
  <c r="K10" i="2"/>
  <c r="J10" i="2"/>
  <c r="R9" i="2"/>
  <c r="S9" i="2" s="1"/>
  <c r="R8" i="2"/>
  <c r="S8" i="2" s="1"/>
  <c r="R7" i="2"/>
  <c r="S7" i="2" s="1"/>
  <c r="R6" i="2"/>
  <c r="S6" i="2" s="1"/>
  <c r="R12" i="2" l="1"/>
  <c r="S12" i="2" s="1"/>
  <c r="S10" i="2"/>
  <c r="O94" i="13"/>
  <c r="P94" i="13"/>
  <c r="J33" i="2"/>
  <c r="K46" i="2"/>
  <c r="M46" i="2"/>
  <c r="O46" i="2"/>
  <c r="J46" i="2"/>
  <c r="L46" i="2"/>
  <c r="N46" i="2"/>
  <c r="R14" i="2"/>
  <c r="S14" i="2" s="1"/>
  <c r="R22" i="2"/>
  <c r="S22" i="2" s="1"/>
  <c r="R48" i="2"/>
  <c r="S48" i="2" s="1"/>
  <c r="R51" i="2"/>
  <c r="S51" i="2" s="1"/>
  <c r="R53" i="2"/>
  <c r="S53" i="2" s="1"/>
  <c r="R82" i="2"/>
  <c r="R24" i="2"/>
  <c r="S24" i="2" s="1"/>
  <c r="R35" i="2"/>
  <c r="S35" i="2" s="1"/>
  <c r="R44" i="2"/>
  <c r="K33" i="2"/>
  <c r="M33" i="2"/>
  <c r="O33" i="2"/>
  <c r="K78" i="2"/>
  <c r="M78" i="2"/>
  <c r="O78" i="2"/>
  <c r="J78" i="2"/>
  <c r="L78" i="2"/>
  <c r="N78" i="2"/>
  <c r="R26" i="2"/>
  <c r="S26" i="2" s="1"/>
  <c r="R10" i="2"/>
  <c r="R31" i="2"/>
  <c r="L33" i="2"/>
  <c r="N33" i="2"/>
  <c r="R64" i="2"/>
  <c r="S64" i="2" s="1"/>
  <c r="R76" i="2"/>
  <c r="S82" i="2"/>
  <c r="J83" i="2" l="1"/>
  <c r="O83" i="2"/>
  <c r="K83" i="2"/>
  <c r="M83" i="2"/>
  <c r="S44" i="2"/>
  <c r="S46" i="2" s="1"/>
  <c r="R46" i="2"/>
  <c r="L83" i="2"/>
  <c r="N83" i="2"/>
  <c r="R33" i="2"/>
  <c r="S31" i="2"/>
  <c r="S33" i="2" s="1"/>
  <c r="R78" i="2"/>
  <c r="S76" i="2"/>
  <c r="S78" i="2" s="1"/>
  <c r="R83" i="2" l="1"/>
  <c r="S83" i="2"/>
  <c r="J9" i="1" l="1"/>
  <c r="K11" i="1" l="1"/>
  <c r="K16" i="1" s="1"/>
  <c r="L11" i="1"/>
  <c r="L16" i="1" s="1"/>
  <c r="M11" i="1"/>
  <c r="M16" i="1" s="1"/>
  <c r="N11" i="1"/>
  <c r="N16" i="1" s="1"/>
  <c r="J11" i="1"/>
  <c r="K9" i="1"/>
  <c r="L9" i="1"/>
  <c r="M9" i="1"/>
  <c r="N9" i="1"/>
  <c r="J16" i="1" l="1"/>
  <c r="J17" i="1" s="1"/>
  <c r="N17" i="1"/>
  <c r="L17" i="1"/>
  <c r="M17" i="1"/>
  <c r="K17" i="1"/>
  <c r="R13" i="1"/>
  <c r="S13" i="1" s="1"/>
  <c r="R12" i="1"/>
  <c r="S12" i="1" s="1"/>
  <c r="R11" i="1"/>
  <c r="R16" i="1" s="1"/>
  <c r="S8" i="1"/>
  <c r="S11" i="1" l="1"/>
  <c r="S16" i="1" s="1"/>
  <c r="S7" i="1"/>
  <c r="S9" i="1" s="1"/>
  <c r="R9" i="1"/>
  <c r="R17" i="1" l="1"/>
  <c r="S17" i="1"/>
</calcChain>
</file>

<file path=xl/sharedStrings.xml><?xml version="1.0" encoding="utf-8"?>
<sst xmlns="http://schemas.openxmlformats.org/spreadsheetml/2006/main" count="308" uniqueCount="153">
  <si>
    <t>Примечание</t>
  </si>
  <si>
    <t>Тариф на услугу (руб.)</t>
  </si>
  <si>
    <t>1</t>
  </si>
  <si>
    <t>2</t>
  </si>
  <si>
    <t>3</t>
  </si>
  <si>
    <t>4</t>
  </si>
  <si>
    <t>5</t>
  </si>
  <si>
    <t>6</t>
  </si>
  <si>
    <t>7</t>
  </si>
  <si>
    <t>8</t>
  </si>
  <si>
    <t>Сумма (руб.)</t>
  </si>
  <si>
    <t>Социально-бытовые услуги</t>
  </si>
  <si>
    <t>Социально-медицинские услуги</t>
  </si>
  <si>
    <t>ИТОГО оказанных услуг / на сумму (руб.)</t>
  </si>
  <si>
    <t>Наименование социальных услуг (подвиды услуг)</t>
  </si>
  <si>
    <t>Общее количество оказанных социальных услуг</t>
  </si>
  <si>
    <t>Обеспечение питанием в соответствии с утвержденными нормативами</t>
  </si>
  <si>
    <t>Обеспечение мягким инвентарем (постельными принадлежностями и полотенцами) в соответствии с утвержденными нормативами</t>
  </si>
  <si>
    <t>соляная комната</t>
  </si>
  <si>
    <t>кислородный коктейль</t>
  </si>
  <si>
    <t>Оказание содействия в проведении оздоровительных мероприятий, том чиле гидрокинезотерапии</t>
  </si>
  <si>
    <t>Дата заезда:</t>
  </si>
  <si>
    <t>ИТОГО:</t>
  </si>
  <si>
    <t>20</t>
  </si>
  <si>
    <t xml:space="preserve"> (подпись)                </t>
  </si>
  <si>
    <t>Обеспечение площадью жилых помещений в соответствии с утвержденными нормативами</t>
  </si>
  <si>
    <t>Предоставление помещений для отправления религиозных обрядов, учитывающих интересы верующих различных конфессий</t>
  </si>
  <si>
    <t>Предоставление транспорта для поездок к местам лечения, обучения, участия в культурно –досуговых мероприятиях и обратно лицам, имеющим по состоянию здоровья противопоказания к пользованию общественным транспортом</t>
  </si>
  <si>
    <t>Организация досуга и отдыха, в том числе обеспечение за счет средств получателя социальных услуг книгами, журналами, настольными играми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</si>
  <si>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</si>
  <si>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контроль за соблюдением назначений врача</t>
  </si>
  <si>
    <t>Оказание содействия в проведении оздоровительных мероприятий, в том числе гидрокенезотерапии, пелондотерапии</t>
  </si>
  <si>
    <t>рефлексотерапия</t>
  </si>
  <si>
    <t>массаж</t>
  </si>
  <si>
    <t>физиолечение</t>
  </si>
  <si>
    <t>гидротерапия</t>
  </si>
  <si>
    <t>консультации проведения оздоровительных мероприятий (ЛФК, тренажеры для родителей)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</si>
  <si>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</si>
  <si>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консультация и осмотр врача, заполнение мед. реабилитационных карт, измерение температуры, артериального давления, изолятор</t>
  </si>
  <si>
    <t>Проведение мероприятий, направленных на формирование здорового образа жизни</t>
  </si>
  <si>
    <t>беседы, лекции, сан просвет работа, просмотр фильмов</t>
  </si>
  <si>
    <t>Проведение занятий по адаптивной физической культуре</t>
  </si>
  <si>
    <t>ЛФК</t>
  </si>
  <si>
    <t>имитрон</t>
  </si>
  <si>
    <t>тренажеры</t>
  </si>
  <si>
    <t>лечебные костюмы</t>
  </si>
  <si>
    <t>Консультирование по социально-медицинским вопросам, поддержание и сохранение здоровья получателей социальных услуг, проведение оздоровительных мероприятий, выявление отклонений в состоянии их здоровья</t>
  </si>
  <si>
    <t>консультации врача, разработка рекомендаций</t>
  </si>
  <si>
    <t>Социально-психологические услуги</t>
  </si>
  <si>
    <t>Социально-психологическое консультирование (в том числе по вопросам внутрисемейных отношений)</t>
  </si>
  <si>
    <t>разработка рекомендаций семьям с детьми инвалидами</t>
  </si>
  <si>
    <t>занятия с психологом</t>
  </si>
  <si>
    <t>КПР</t>
  </si>
  <si>
    <t>мозартика</t>
  </si>
  <si>
    <t>психологический кружок</t>
  </si>
  <si>
    <t>песочная терапия</t>
  </si>
  <si>
    <t>релаксациаонные игры</t>
  </si>
  <si>
    <t>Социально-психологический патронаж</t>
  </si>
  <si>
    <t>изучение и анализ жизненной ситуации, пути их решения, разработка рекомендаций</t>
  </si>
  <si>
    <t>Оказание консультационной психологической помощи анонимно (в том числе с использованием телефона доверия)</t>
  </si>
  <si>
    <t>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</si>
  <si>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</si>
  <si>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значимых умений и навыков (социально-бытовых и коммуникативных и др.) адаптации инвалида к существующей среде обитания. Консультации специалитса по социальной работе очные и заочные.</t>
  </si>
  <si>
    <t>консультации методиста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</si>
  <si>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</si>
  <si>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СБО в игротеке</t>
  </si>
  <si>
    <t>Социально-педагогическая коррекция, включая диагностику и консультирование</t>
  </si>
  <si>
    <t>логопед</t>
  </si>
  <si>
    <t>дефектолог</t>
  </si>
  <si>
    <t>монтессори</t>
  </si>
  <si>
    <t>реабилитация руки</t>
  </si>
  <si>
    <t>су-джок</t>
  </si>
  <si>
    <t>моторика на муз инструментах</t>
  </si>
  <si>
    <t>профилактика</t>
  </si>
  <si>
    <t>воспитатели</t>
  </si>
  <si>
    <t>социальный педагог</t>
  </si>
  <si>
    <t>КСМК</t>
  </si>
  <si>
    <t>Формирование позитивных интересов (в том числе в сфере досуга)</t>
  </si>
  <si>
    <t>игротерапия</t>
  </si>
  <si>
    <t>танцетерапия</t>
  </si>
  <si>
    <t>вокалотерапия</t>
  </si>
  <si>
    <t>кинотерапия</t>
  </si>
  <si>
    <t>музыкотерапия</t>
  </si>
  <si>
    <t>клуб Подросток</t>
  </si>
  <si>
    <t>образовательная кружковая деятельность</t>
  </si>
  <si>
    <t>настольно-дидактические игры</t>
  </si>
  <si>
    <t>НСИ</t>
  </si>
  <si>
    <t>Родительская приемная "Содружество"</t>
  </si>
  <si>
    <t>клуб Надежда</t>
  </si>
  <si>
    <t>ребилитация на дому</t>
  </si>
  <si>
    <t>Организация досуга (праздники, экскурсии и другие культурные мероприятия)</t>
  </si>
  <si>
    <t>КТД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</si>
  <si>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</si>
  <si>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</si>
  <si>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</si>
  <si>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</si>
  <si>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СБО Воспитатели</t>
  </si>
  <si>
    <t>Выполнение процедур, связанных с организацией ухода, наблюдением за состоянием здоровья получателей социальных услуг</t>
  </si>
  <si>
    <t>Измерение температуры, артериального давления</t>
  </si>
  <si>
    <t>День оказания услуги / количество оказанных услуг</t>
  </si>
  <si>
    <t>лонгитюд, диагностика</t>
  </si>
  <si>
    <t xml:space="preserve">моторика на муз инструментах </t>
  </si>
  <si>
    <t xml:space="preserve">    занятия по воспитательным программам</t>
  </si>
  <si>
    <t>образовательная кружковая деятельность (доп.образование)</t>
  </si>
  <si>
    <t>Организация досуга (праздники, экскурсии и другие культурные мероприятия, дискотека)</t>
  </si>
  <si>
    <t>СБО занятия с воспитателями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</si>
  <si>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</si>
  <si>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</si>
  <si>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</si>
  <si>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</si>
  <si>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</si>
  <si>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</si>
  <si>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</si>
  <si>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</si>
  <si>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</si>
  <si>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</si>
  <si>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</si>
  <si>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</si>
  <si>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116.20</t>
  </si>
  <si>
    <t>294.73</t>
  </si>
  <si>
    <t>15.70</t>
  </si>
  <si>
    <t>493.58</t>
  </si>
  <si>
    <t>88.19</t>
  </si>
  <si>
    <t>108.57</t>
  </si>
  <si>
    <t>284.23</t>
  </si>
  <si>
    <t>81.12</t>
  </si>
  <si>
    <t>81.43</t>
  </si>
  <si>
    <t>110.65</t>
  </si>
  <si>
    <t>34.94</t>
  </si>
  <si>
    <t>157.45</t>
  </si>
  <si>
    <t>108.58</t>
  </si>
  <si>
    <t>162.98</t>
  </si>
  <si>
    <r>
      <t xml:space="preserve">ОТЧЕТ за 2 квартал 2023 год оказанных социальных услуг детям в полустационарной  форме </t>
    </r>
    <r>
      <rPr>
        <sz val="12"/>
        <color theme="1"/>
        <rFont val="Times New Roman"/>
        <family val="1"/>
        <charset val="204"/>
      </rPr>
      <t>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</si>
  <si>
    <t>дети в сопровождении</t>
  </si>
  <si>
    <t>"Группа"   Майна</t>
  </si>
  <si>
    <t>"Группа" Саяногорск</t>
  </si>
  <si>
    <t>театротерапия</t>
  </si>
  <si>
    <t>экскурсии</t>
  </si>
  <si>
    <t xml:space="preserve">                                                                    </t>
  </si>
  <si>
    <t>исполнитель</t>
  </si>
  <si>
    <t xml:space="preserve"> Кромаренко Т.В.</t>
  </si>
  <si>
    <t xml:space="preserve">              </t>
  </si>
  <si>
    <t xml:space="preserve">Директор ГБУ РХ "Саяногорский реабилитационный центр для детей"  </t>
  </si>
  <si>
    <t>ФИО</t>
  </si>
  <si>
    <t>подпись</t>
  </si>
  <si>
    <r>
      <t xml:space="preserve">Директор ГБУ РХ "Саяногорский реабилитационный центр для детей                                </t>
    </r>
    <r>
      <rPr>
        <u/>
        <sz val="12"/>
        <color theme="1"/>
        <rFont val="Times New Roman"/>
        <family val="1"/>
        <charset val="204"/>
      </rPr>
      <t xml:space="preserve">                          Т.В.  Овчинникова </t>
    </r>
  </si>
  <si>
    <r>
      <t xml:space="preserve">Директор ГБУ РХ "Саяногорский реабилитационный центр для детей                       </t>
    </r>
    <r>
      <rPr>
        <u/>
        <sz val="12"/>
        <color theme="1"/>
        <rFont val="Times New Roman"/>
        <family val="1"/>
        <charset val="204"/>
      </rPr>
      <t xml:space="preserve">                                   Т.В.  Овчинникова </t>
    </r>
  </si>
  <si>
    <t xml:space="preserve">Т.В. Овчинникова </t>
  </si>
  <si>
    <t>количество оказанных услуг</t>
  </si>
  <si>
    <t xml:space="preserve">ОТЧЕТ за 2 квартал 2023 года  оказанных социальных услуг сопровождающим по направлению                                                                             "Ребенок в сопровождении"  в полустационарной  форме  социального обслуживания гражданам, 
признанных нуждающимися в социальном обслуживании, в пределах норм, установленных стандартом социальных услуг
</t>
  </si>
  <si>
    <t>количество услуг</t>
  </si>
  <si>
    <r>
      <t>Отчет за 2 квартал 2023 года оказанных социальных услуг сопровождающим по направлению                                                                                                                                      "Ребенок в сопровождении"  в стационарной  форме с</t>
    </r>
    <r>
      <rPr>
        <sz val="12"/>
        <color theme="1"/>
        <rFont val="Times New Roman"/>
        <family val="1"/>
        <charset val="204"/>
      </rPr>
      <t>оциального обслуживания гражданам, 
признанных нуждающимися в социальном обслуживании, в пределах норм, установленных стандартом социальных услуг</t>
    </r>
    <r>
      <rPr>
        <b/>
        <sz val="12"/>
        <color theme="1"/>
        <rFont val="Times New Roman"/>
        <family val="1"/>
        <charset val="204"/>
      </rPr>
      <t xml:space="preserve">
</t>
    </r>
  </si>
  <si>
    <t>ОТЧЕТ за 2 квартал 2023 года оказанных социальных услуг детям по направлению                                                                                                                                                                                                                                                                       "Дети в сопровождении", "Группа" в стационарной  форме 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</si>
</sst>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center" vertical="top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Alignment="1" applyProtection="1">
      <alignment vertical="top" shrinkToFit="1"/>
      <protection hidden="1"/>
    </xf>
    <xf numFmtId="49" fontId="1" fillId="0" borderId="0" xfId="0" applyNumberFormat="1" applyFont="1" applyBorder="1" applyAlignment="1" applyProtection="1">
      <alignment vertical="top" shrinkToFit="1"/>
      <protection hidden="1"/>
    </xf>
    <xf numFmtId="49" fontId="2" fillId="0" borderId="0" xfId="0" applyNumberFormat="1" applyFont="1" applyFill="1" applyBorder="1" applyAlignment="1" applyProtection="1">
      <alignment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49" fontId="1" fillId="0" borderId="0" xfId="0" applyNumberFormat="1" applyFont="1" applyBorder="1" applyAlignment="1" applyProtection="1">
      <alignment vertical="top" wrapText="1" shrinkToFit="1"/>
      <protection hidden="1"/>
    </xf>
    <xf numFmtId="0" fontId="2" fillId="0" borderId="0" xfId="0" applyFont="1" applyProtection="1"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2" fontId="1" fillId="0" borderId="0" xfId="0" applyNumberFormat="1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2" fontId="1" fillId="0" borderId="0" xfId="0" applyNumberFormat="1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49" fontId="3" fillId="0" borderId="0" xfId="0" applyNumberFormat="1" applyFont="1" applyBorder="1" applyAlignment="1" applyProtection="1">
      <alignment vertical="top" wrapText="1" shrinkToFit="1"/>
      <protection hidden="1"/>
    </xf>
    <xf numFmtId="2" fontId="3" fillId="0" borderId="0" xfId="0" applyNumberFormat="1" applyFont="1" applyBorder="1" applyAlignment="1" applyProtection="1">
      <alignment vertical="top" wrapText="1" shrinkToFit="1"/>
      <protection hidden="1"/>
    </xf>
    <xf numFmtId="2" fontId="1" fillId="0" borderId="0" xfId="0" applyNumberFormat="1" applyFont="1" applyBorder="1" applyAlignment="1" applyProtection="1">
      <alignment horizontal="center" vertical="top" shrinkToFit="1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vertical="top"/>
      <protection hidden="1"/>
    </xf>
    <xf numFmtId="2" fontId="5" fillId="0" borderId="0" xfId="0" applyNumberFormat="1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2" fontId="6" fillId="0" borderId="0" xfId="0" applyNumberFormat="1" applyFont="1" applyBorder="1" applyAlignment="1" applyProtection="1">
      <alignment horizontal="center" vertical="top"/>
      <protection hidden="1"/>
    </xf>
    <xf numFmtId="2" fontId="5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49" fontId="3" fillId="0" borderId="0" xfId="0" applyNumberFormat="1" applyFont="1" applyBorder="1" applyAlignment="1" applyProtection="1">
      <alignment vertical="top" shrinkToFit="1"/>
      <protection hidden="1"/>
    </xf>
    <xf numFmtId="2" fontId="3" fillId="0" borderId="0" xfId="0" applyNumberFormat="1" applyFont="1" applyBorder="1" applyAlignment="1" applyProtection="1">
      <alignment vertical="top" shrinkToFit="1"/>
      <protection hidden="1"/>
    </xf>
    <xf numFmtId="2" fontId="1" fillId="0" borderId="0" xfId="0" applyNumberFormat="1" applyFont="1" applyBorder="1" applyAlignment="1" applyProtection="1">
      <alignment vertical="top" shrinkToFit="1"/>
      <protection hidden="1"/>
    </xf>
    <xf numFmtId="49" fontId="1" fillId="0" borderId="0" xfId="0" applyNumberFormat="1" applyFont="1" applyBorder="1" applyAlignment="1" applyProtection="1">
      <alignment horizontal="center" vertical="top" shrinkToFit="1"/>
      <protection hidden="1"/>
    </xf>
    <xf numFmtId="49" fontId="5" fillId="0" borderId="0" xfId="0" applyNumberFormat="1" applyFont="1" applyBorder="1" applyAlignment="1" applyProtection="1">
      <alignment vertical="top" shrinkToFit="1"/>
      <protection hidden="1"/>
    </xf>
    <xf numFmtId="49" fontId="6" fillId="0" borderId="0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9" fontId="4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shrinkToFit="1"/>
      <protection hidden="1"/>
    </xf>
    <xf numFmtId="49" fontId="4" fillId="0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4" xfId="0" applyNumberFormat="1" applyFont="1" applyFill="1" applyBorder="1" applyAlignment="1" applyProtection="1">
      <alignment vertical="top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0" xfId="0" applyFont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locked="0"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14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0" borderId="0" xfId="0" applyFont="1" applyBorder="1" applyProtection="1">
      <protection hidden="1"/>
    </xf>
    <xf numFmtId="49" fontId="8" fillId="0" borderId="0" xfId="0" applyNumberFormat="1" applyFont="1" applyBorder="1" applyAlignment="1" applyProtection="1">
      <alignment vertical="top" shrinkToFit="1"/>
      <protection hidden="1"/>
    </xf>
    <xf numFmtId="49" fontId="4" fillId="0" borderId="0" xfId="0" applyNumberFormat="1" applyFont="1" applyBorder="1" applyAlignment="1" applyProtection="1">
      <alignment horizontal="center" shrinkToFit="1"/>
      <protection hidden="1"/>
    </xf>
    <xf numFmtId="0" fontId="8" fillId="0" borderId="0" xfId="0" applyFont="1" applyBorder="1" applyAlignment="1" applyProtection="1"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Protection="1">
      <protection hidden="1"/>
    </xf>
    <xf numFmtId="0" fontId="1" fillId="0" borderId="2" xfId="0" applyFont="1" applyBorder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5" fillId="0" borderId="0" xfId="0" applyFont="1" applyBorder="1" applyProtection="1">
      <protection hidden="1"/>
    </xf>
    <xf numFmtId="2" fontId="5" fillId="0" borderId="0" xfId="0" applyNumberFormat="1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1" fillId="3" borderId="4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6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4" xfId="0" applyNumberFormat="1" applyFont="1" applyFill="1" applyBorder="1" applyAlignment="1" applyProtection="1">
      <alignment horizontal="left" wrapText="1" indent="2"/>
      <protection hidden="1"/>
    </xf>
    <xf numFmtId="0" fontId="1" fillId="2" borderId="5" xfId="0" applyNumberFormat="1" applyFont="1" applyFill="1" applyBorder="1" applyAlignment="1" applyProtection="1">
      <alignment horizontal="left" wrapText="1" indent="2"/>
      <protection hidden="1"/>
    </xf>
    <xf numFmtId="0" fontId="1" fillId="2" borderId="6" xfId="0" applyNumberFormat="1" applyFont="1" applyFill="1" applyBorder="1" applyAlignment="1" applyProtection="1">
      <alignment horizontal="left" wrapText="1" indent="2"/>
      <protection hidden="1"/>
    </xf>
    <xf numFmtId="0" fontId="1" fillId="3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4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5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6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4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5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2" borderId="6" xfId="0" applyNumberFormat="1" applyFont="1" applyFill="1" applyBorder="1" applyAlignment="1" applyProtection="1">
      <alignment horizontal="left" vertical="top" wrapText="1" indent="2" shrinkToFit="1"/>
      <protection hidden="1"/>
    </xf>
    <xf numFmtId="0" fontId="1" fillId="0" borderId="4" xfId="0" applyNumberFormat="1" applyFont="1" applyFill="1" applyBorder="1" applyAlignment="1" applyProtection="1">
      <alignment horizontal="left" wrapText="1" indent="2"/>
      <protection hidden="1"/>
    </xf>
    <xf numFmtId="0" fontId="1" fillId="0" borderId="5" xfId="0" applyNumberFormat="1" applyFont="1" applyFill="1" applyBorder="1" applyAlignment="1" applyProtection="1">
      <alignment horizontal="left" wrapText="1" indent="2"/>
      <protection hidden="1"/>
    </xf>
    <xf numFmtId="0" fontId="1" fillId="0" borderId="6" xfId="0" applyNumberFormat="1" applyFont="1" applyFill="1" applyBorder="1" applyAlignment="1" applyProtection="1">
      <alignment horizontal="left" wrapText="1" indent="2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7" fillId="0" borderId="4" xfId="0" applyNumberFormat="1" applyFont="1" applyFill="1" applyBorder="1" applyAlignment="1" applyProtection="1">
      <alignment horizontal="left" vertical="center" wrapText="1" indent="2"/>
      <protection hidden="1"/>
    </xf>
    <xf numFmtId="0" fontId="7" fillId="0" borderId="5" xfId="0" applyNumberFormat="1" applyFont="1" applyFill="1" applyBorder="1" applyAlignment="1" applyProtection="1">
      <alignment horizontal="left" vertical="center" wrapText="1" indent="2"/>
      <protection hidden="1"/>
    </xf>
    <xf numFmtId="0" fontId="7" fillId="0" borderId="6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5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6" xfId="0" applyNumberFormat="1" applyFont="1" applyFill="1" applyBorder="1" applyAlignment="1" applyProtection="1">
      <alignment horizontal="left" vertical="center" wrapText="1" indent="2"/>
      <protection hidden="1"/>
    </xf>
    <xf numFmtId="0" fontId="7" fillId="2" borderId="4" xfId="0" applyNumberFormat="1" applyFont="1" applyFill="1" applyBorder="1" applyAlignment="1" applyProtection="1">
      <alignment horizontal="left" vertical="center" wrapText="1"/>
      <protection hidden="1"/>
    </xf>
    <xf numFmtId="0" fontId="7" fillId="2" borderId="5" xfId="0" applyNumberFormat="1" applyFont="1" applyFill="1" applyBorder="1" applyAlignment="1" applyProtection="1">
      <alignment horizontal="left" vertical="center" wrapText="1"/>
      <protection hidden="1"/>
    </xf>
    <xf numFmtId="0" fontId="7" fillId="2" borderId="6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0" fontId="1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1" xfId="0" applyNumberFormat="1" applyFont="1" applyBorder="1" applyAlignment="1" applyProtection="1">
      <alignment horizontal="left" vertical="center" wrapText="1" shrinkToFi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4" xfId="0" applyNumberFormat="1" applyFont="1" applyBorder="1" applyAlignment="1" applyProtection="1">
      <alignment horizontal="center" vertical="top" shrinkToFit="1"/>
      <protection hidden="1"/>
    </xf>
    <xf numFmtId="0" fontId="1" fillId="0" borderId="3" xfId="0" applyNumberFormat="1" applyFont="1" applyBorder="1" applyAlignment="1" applyProtection="1">
      <alignment horizontal="center" vertical="top" shrinkToFit="1"/>
      <protection hidden="1"/>
    </xf>
    <xf numFmtId="0" fontId="1" fillId="0" borderId="4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4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left" vertical="top" wrapText="1" shrinkToFit="1"/>
      <protection hidden="1"/>
    </xf>
    <xf numFmtId="0" fontId="4" fillId="0" borderId="14" xfId="0" applyNumberFormat="1" applyFont="1" applyBorder="1" applyAlignment="1" applyProtection="1">
      <alignment horizontal="center" vertical="top" wrapText="1" shrinkToFit="1"/>
      <protection hidden="1"/>
    </xf>
    <xf numFmtId="0" fontId="4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2" borderId="1" xfId="0" applyNumberFormat="1" applyFont="1" applyFill="1" applyBorder="1" applyAlignment="1" applyProtection="1">
      <alignment horizontal="left" wrapText="1" indent="2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6" xfId="0" applyNumberFormat="1" applyFont="1" applyFill="1" applyBorder="1" applyAlignment="1" applyProtection="1">
      <alignment horizontal="center" vertical="top" wrapText="1" shrinkToFit="1"/>
      <protection hidden="1"/>
    </xf>
    <xf numFmtId="0" fontId="9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opLeftCell="A55" zoomScale="85" zoomScaleNormal="85" zoomScaleSheetLayoutView="70" workbookViewId="0">
      <selection activeCell="R4" sqref="R4"/>
    </sheetView>
  </sheetViews>
  <sheetFormatPr defaultRowHeight="15.75" outlineLevelRow="1" x14ac:dyDescent="0.25"/>
  <cols>
    <col min="1" max="1" width="9.7109375" style="7" customWidth="1"/>
    <col min="2" max="2" width="4.5703125" style="7" customWidth="1"/>
    <col min="3" max="3" width="1.7109375" style="7" customWidth="1"/>
    <col min="4" max="4" width="9.140625" style="7"/>
    <col min="5" max="5" width="3.28515625" style="7" bestFit="1" customWidth="1"/>
    <col min="6" max="6" width="3.28515625" style="7" customWidth="1"/>
    <col min="7" max="7" width="4.5703125" style="7" bestFit="1" customWidth="1"/>
    <col min="8" max="8" width="28.140625" style="7" customWidth="1"/>
    <col min="9" max="9" width="12.28515625" style="8" customWidth="1"/>
    <col min="10" max="10" width="13.85546875" style="9" customWidth="1"/>
    <col min="11" max="11" width="8.7109375" style="9" customWidth="1"/>
    <col min="12" max="12" width="11.28515625" style="9" customWidth="1"/>
    <col min="13" max="13" width="12.42578125" style="9" customWidth="1"/>
    <col min="14" max="14" width="13.140625" style="9" customWidth="1"/>
    <col min="15" max="15" width="14.85546875" style="10" bestFit="1" customWidth="1"/>
    <col min="16" max="16" width="13.140625" style="10" bestFit="1" customWidth="1"/>
    <col min="17" max="16384" width="9.140625" style="7"/>
  </cols>
  <sheetData>
    <row r="1" spans="1:16" ht="64.5" customHeight="1" x14ac:dyDescent="0.25">
      <c r="A1" s="146" t="s">
        <v>152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27.75" customHeight="1" x14ac:dyDescent="0.25">
      <c r="A2" s="147" t="s">
        <v>14</v>
      </c>
      <c r="B2" s="148"/>
      <c r="C2" s="148"/>
      <c r="D2" s="148"/>
      <c r="E2" s="148"/>
      <c r="F2" s="148"/>
      <c r="G2" s="148"/>
      <c r="H2" s="149"/>
      <c r="I2" s="156" t="s">
        <v>1</v>
      </c>
      <c r="J2" s="220" t="s">
        <v>150</v>
      </c>
      <c r="K2" s="220"/>
      <c r="L2" s="220"/>
      <c r="M2" s="220"/>
      <c r="N2" s="220"/>
      <c r="O2" s="219" t="s">
        <v>15</v>
      </c>
      <c r="P2" s="161" t="s">
        <v>10</v>
      </c>
    </row>
    <row r="3" spans="1:16" ht="46.5" customHeight="1" x14ac:dyDescent="0.25">
      <c r="A3" s="150"/>
      <c r="B3" s="151"/>
      <c r="C3" s="151"/>
      <c r="D3" s="151"/>
      <c r="E3" s="151"/>
      <c r="F3" s="151"/>
      <c r="G3" s="151"/>
      <c r="H3" s="152"/>
      <c r="I3" s="156"/>
      <c r="J3" s="156"/>
      <c r="K3" s="156"/>
      <c r="L3" s="156"/>
      <c r="M3" s="156"/>
      <c r="N3" s="156"/>
      <c r="O3" s="219"/>
      <c r="P3" s="161"/>
    </row>
    <row r="4" spans="1:16" ht="47.25" x14ac:dyDescent="0.25">
      <c r="A4" s="153"/>
      <c r="B4" s="154"/>
      <c r="C4" s="154"/>
      <c r="D4" s="154"/>
      <c r="E4" s="154"/>
      <c r="F4" s="154"/>
      <c r="G4" s="154"/>
      <c r="H4" s="155"/>
      <c r="I4" s="156"/>
      <c r="J4" s="58" t="s">
        <v>133</v>
      </c>
      <c r="K4" s="58"/>
      <c r="L4" s="58" t="s">
        <v>134</v>
      </c>
      <c r="M4" s="58"/>
      <c r="N4" s="128" t="s">
        <v>135</v>
      </c>
      <c r="O4" s="58"/>
      <c r="P4" s="58"/>
    </row>
    <row r="5" spans="1:16" s="17" customFormat="1" ht="15.75" customHeight="1" x14ac:dyDescent="0.25">
      <c r="A5" s="162" t="s">
        <v>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s="17" customFormat="1" ht="38.25" customHeight="1" x14ac:dyDescent="0.25">
      <c r="A6" s="143" t="s">
        <v>25</v>
      </c>
      <c r="B6" s="144"/>
      <c r="C6" s="144"/>
      <c r="D6" s="144"/>
      <c r="E6" s="144"/>
      <c r="F6" s="144"/>
      <c r="G6" s="144"/>
      <c r="H6" s="145"/>
      <c r="I6" s="64">
        <v>348.3</v>
      </c>
      <c r="J6" s="64">
        <v>3246</v>
      </c>
      <c r="K6" s="64"/>
      <c r="L6" s="64">
        <v>2495</v>
      </c>
      <c r="M6" s="64"/>
      <c r="N6" s="64">
        <v>2564</v>
      </c>
      <c r="O6" s="18">
        <f>SUM(J6:N6)</f>
        <v>8305</v>
      </c>
      <c r="P6" s="18">
        <f>I6*O6</f>
        <v>2892631.5</v>
      </c>
    </row>
    <row r="7" spans="1:16" s="17" customFormat="1" ht="36" customHeight="1" x14ac:dyDescent="0.25">
      <c r="A7" s="143" t="s">
        <v>16</v>
      </c>
      <c r="B7" s="144"/>
      <c r="C7" s="144"/>
      <c r="D7" s="144"/>
      <c r="E7" s="144"/>
      <c r="F7" s="144"/>
      <c r="G7" s="144"/>
      <c r="H7" s="145"/>
      <c r="I7" s="64">
        <v>348.3</v>
      </c>
      <c r="J7" s="64">
        <v>3246</v>
      </c>
      <c r="K7" s="64"/>
      <c r="L7" s="64">
        <v>2495</v>
      </c>
      <c r="M7" s="64"/>
      <c r="N7" s="64">
        <v>2564</v>
      </c>
      <c r="O7" s="18">
        <f>SUM(J7:N7)</f>
        <v>8305</v>
      </c>
      <c r="P7" s="18">
        <f>I7*O7</f>
        <v>2892631.5</v>
      </c>
    </row>
    <row r="8" spans="1:16" s="17" customFormat="1" ht="31.5" customHeight="1" x14ac:dyDescent="0.25">
      <c r="A8" s="143" t="s">
        <v>17</v>
      </c>
      <c r="B8" s="144"/>
      <c r="C8" s="144"/>
      <c r="D8" s="144"/>
      <c r="E8" s="144"/>
      <c r="F8" s="144"/>
      <c r="G8" s="144"/>
      <c r="H8" s="145"/>
      <c r="I8" s="64">
        <v>31.9</v>
      </c>
      <c r="J8" s="64">
        <v>3246</v>
      </c>
      <c r="K8" s="64"/>
      <c r="L8" s="64">
        <v>2495</v>
      </c>
      <c r="M8" s="64"/>
      <c r="N8" s="64">
        <v>2564</v>
      </c>
      <c r="O8" s="18">
        <f>SUM(J8:N8)</f>
        <v>8305</v>
      </c>
      <c r="P8" s="18">
        <f>I8*O8</f>
        <v>264929.5</v>
      </c>
    </row>
    <row r="9" spans="1:16" s="17" customFormat="1" ht="32.25" customHeight="1" x14ac:dyDescent="0.25">
      <c r="A9" s="143" t="s">
        <v>26</v>
      </c>
      <c r="B9" s="144"/>
      <c r="C9" s="144"/>
      <c r="D9" s="144"/>
      <c r="E9" s="144"/>
      <c r="F9" s="144"/>
      <c r="G9" s="144"/>
      <c r="H9" s="145"/>
      <c r="I9" s="64">
        <v>22.3</v>
      </c>
      <c r="J9" s="64">
        <v>0</v>
      </c>
      <c r="K9" s="64"/>
      <c r="L9" s="64">
        <v>0</v>
      </c>
      <c r="M9" s="64"/>
      <c r="N9" s="64">
        <v>0</v>
      </c>
      <c r="O9" s="18">
        <f>SUM(J9:N9)</f>
        <v>0</v>
      </c>
      <c r="P9" s="18">
        <f>I9*O9</f>
        <v>0</v>
      </c>
    </row>
    <row r="10" spans="1:16" s="17" customFormat="1" ht="83.25" customHeight="1" x14ac:dyDescent="0.25">
      <c r="A10" s="143" t="s">
        <v>27</v>
      </c>
      <c r="B10" s="144"/>
      <c r="C10" s="144"/>
      <c r="D10" s="144"/>
      <c r="E10" s="144"/>
      <c r="F10" s="144"/>
      <c r="G10" s="144"/>
      <c r="H10" s="145"/>
      <c r="I10" s="64">
        <v>14.6</v>
      </c>
      <c r="J10" s="64">
        <v>0</v>
      </c>
      <c r="K10" s="64"/>
      <c r="L10" s="64">
        <v>0</v>
      </c>
      <c r="M10" s="64"/>
      <c r="N10" s="64">
        <v>0</v>
      </c>
      <c r="O10" s="18">
        <f>SUM(J10:N10)</f>
        <v>0</v>
      </c>
      <c r="P10" s="18">
        <f>I10*O10</f>
        <v>0</v>
      </c>
    </row>
    <row r="11" spans="1:16" s="17" customFormat="1" ht="50.25" customHeight="1" x14ac:dyDescent="0.25">
      <c r="A11" s="168" t="s">
        <v>28</v>
      </c>
      <c r="B11" s="169"/>
      <c r="C11" s="169"/>
      <c r="D11" s="169"/>
      <c r="E11" s="169"/>
      <c r="F11" s="169"/>
      <c r="G11" s="169"/>
      <c r="H11" s="170"/>
      <c r="I11" s="64">
        <v>88.2</v>
      </c>
      <c r="J11" s="64">
        <v>3246</v>
      </c>
      <c r="K11" s="64"/>
      <c r="L11" s="64">
        <v>2495</v>
      </c>
      <c r="M11" s="64"/>
      <c r="N11" s="64">
        <v>2564</v>
      </c>
      <c r="O11" s="18">
        <f>SUM(J11:N11)</f>
        <v>8305</v>
      </c>
      <c r="P11" s="18">
        <f>I11*O11</f>
        <v>732501</v>
      </c>
    </row>
    <row r="12" spans="1:16" s="17" customFormat="1" ht="15.75" customHeight="1" x14ac:dyDescent="0.25">
      <c r="A12" s="168" t="s">
        <v>22</v>
      </c>
      <c r="B12" s="169"/>
      <c r="C12" s="169"/>
      <c r="D12" s="169"/>
      <c r="E12" s="169"/>
      <c r="F12" s="169"/>
      <c r="G12" s="169"/>
      <c r="H12" s="170"/>
      <c r="I12" s="18"/>
      <c r="J12" s="21">
        <f t="shared" ref="J12:P12" si="0">SUM(J6:J11)</f>
        <v>12984</v>
      </c>
      <c r="K12" s="21">
        <f t="shared" si="0"/>
        <v>0</v>
      </c>
      <c r="L12" s="21">
        <f t="shared" si="0"/>
        <v>9980</v>
      </c>
      <c r="M12" s="21">
        <f t="shared" si="0"/>
        <v>0</v>
      </c>
      <c r="N12" s="21">
        <f t="shared" si="0"/>
        <v>10256</v>
      </c>
      <c r="O12" s="21">
        <f t="shared" si="0"/>
        <v>33220</v>
      </c>
      <c r="P12" s="21">
        <f t="shared" si="0"/>
        <v>6782693.5</v>
      </c>
    </row>
    <row r="13" spans="1:16" s="17" customFormat="1" ht="15.75" customHeight="1" x14ac:dyDescent="0.25">
      <c r="A13" s="162" t="s">
        <v>12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s="17" customFormat="1" ht="82.5" customHeight="1" x14ac:dyDescent="0.25">
      <c r="A14" s="168" t="s">
        <v>29</v>
      </c>
      <c r="B14" s="169"/>
      <c r="C14" s="169"/>
      <c r="D14" s="169"/>
      <c r="E14" s="169"/>
      <c r="F14" s="169"/>
      <c r="G14" s="169"/>
      <c r="H14" s="170"/>
      <c r="I14" s="65">
        <v>116.2</v>
      </c>
      <c r="J14" s="21">
        <f>SUM(J15)</f>
        <v>3141</v>
      </c>
      <c r="K14" s="21">
        <f t="shared" ref="K14:N14" si="1">SUM(K15)</f>
        <v>0</v>
      </c>
      <c r="L14" s="21">
        <f t="shared" si="1"/>
        <v>2495</v>
      </c>
      <c r="M14" s="21">
        <f t="shared" si="1"/>
        <v>0</v>
      </c>
      <c r="N14" s="21">
        <f t="shared" si="1"/>
        <v>2522</v>
      </c>
      <c r="O14" s="18">
        <f>SUM(J14:N14)</f>
        <v>8158</v>
      </c>
      <c r="P14" s="21">
        <f>I14*O14</f>
        <v>947959.6</v>
      </c>
    </row>
    <row r="15" spans="1:16" s="17" customFormat="1" ht="15.75" customHeight="1" outlineLevel="1" x14ac:dyDescent="0.25">
      <c r="A15" s="171" t="s">
        <v>30</v>
      </c>
      <c r="B15" s="172"/>
      <c r="C15" s="172"/>
      <c r="D15" s="172"/>
      <c r="E15" s="172"/>
      <c r="F15" s="172"/>
      <c r="G15" s="172"/>
      <c r="H15" s="173"/>
      <c r="I15" s="66"/>
      <c r="J15" s="4">
        <v>3141</v>
      </c>
      <c r="K15" s="4"/>
      <c r="L15" s="4">
        <v>2495</v>
      </c>
      <c r="M15" s="4"/>
      <c r="N15" s="4">
        <v>2522</v>
      </c>
      <c r="O15" s="22">
        <f>SUM(J15:N15)</f>
        <v>8158</v>
      </c>
      <c r="P15" s="22">
        <f>I15*O15</f>
        <v>0</v>
      </c>
    </row>
    <row r="16" spans="1:16" s="17" customFormat="1" ht="48.75" customHeight="1" x14ac:dyDescent="0.25">
      <c r="A16" s="168" t="s">
        <v>31</v>
      </c>
      <c r="B16" s="169"/>
      <c r="C16" s="169"/>
      <c r="D16" s="169"/>
      <c r="E16" s="169"/>
      <c r="F16" s="169"/>
      <c r="G16" s="169"/>
      <c r="H16" s="170"/>
      <c r="I16" s="65">
        <v>638.6</v>
      </c>
      <c r="J16" s="21">
        <f>SUM(J17:J23)</f>
        <v>8991</v>
      </c>
      <c r="K16" s="21">
        <f t="shared" ref="K16:N16" si="2">SUM(K17:K23)</f>
        <v>0</v>
      </c>
      <c r="L16" s="21">
        <f t="shared" si="2"/>
        <v>3453</v>
      </c>
      <c r="M16" s="21">
        <f t="shared" si="2"/>
        <v>0</v>
      </c>
      <c r="N16" s="21">
        <f t="shared" si="2"/>
        <v>6576</v>
      </c>
      <c r="O16" s="21">
        <f>SUM(J16:N16)</f>
        <v>19020</v>
      </c>
      <c r="P16" s="21">
        <f>I16*O16</f>
        <v>12146172</v>
      </c>
    </row>
    <row r="17" spans="1:16" s="17" customFormat="1" ht="15.75" customHeight="1" outlineLevel="1" x14ac:dyDescent="0.25">
      <c r="A17" s="165" t="s">
        <v>32</v>
      </c>
      <c r="B17" s="166"/>
      <c r="C17" s="166"/>
      <c r="D17" s="166"/>
      <c r="E17" s="166"/>
      <c r="F17" s="166"/>
      <c r="G17" s="166"/>
      <c r="H17" s="167"/>
      <c r="I17" s="66"/>
      <c r="J17" s="66">
        <v>195</v>
      </c>
      <c r="K17" s="66"/>
      <c r="L17" s="66"/>
      <c r="M17" s="66"/>
      <c r="N17" s="66">
        <v>0</v>
      </c>
      <c r="O17" s="22">
        <f>SUM(J17:N17)</f>
        <v>195</v>
      </c>
      <c r="P17" s="22">
        <f>I17*O17</f>
        <v>0</v>
      </c>
    </row>
    <row r="18" spans="1:16" s="17" customFormat="1" ht="15.75" customHeight="1" outlineLevel="1" x14ac:dyDescent="0.25">
      <c r="A18" s="165" t="s">
        <v>33</v>
      </c>
      <c r="B18" s="166"/>
      <c r="C18" s="166"/>
      <c r="D18" s="166"/>
      <c r="E18" s="166"/>
      <c r="F18" s="166"/>
      <c r="G18" s="166"/>
      <c r="H18" s="167"/>
      <c r="I18" s="66"/>
      <c r="J18" s="66">
        <v>2041</v>
      </c>
      <c r="K18" s="66"/>
      <c r="L18" s="66">
        <v>430</v>
      </c>
      <c r="M18" s="66"/>
      <c r="N18" s="66">
        <v>794</v>
      </c>
      <c r="O18" s="22">
        <f>SUM(J18:N18)</f>
        <v>3265</v>
      </c>
      <c r="P18" s="22">
        <f>I18*O18</f>
        <v>0</v>
      </c>
    </row>
    <row r="19" spans="1:16" s="17" customFormat="1" ht="15.75" customHeight="1" outlineLevel="1" x14ac:dyDescent="0.25">
      <c r="A19" s="165" t="s">
        <v>34</v>
      </c>
      <c r="B19" s="166"/>
      <c r="C19" s="166"/>
      <c r="D19" s="166"/>
      <c r="E19" s="166"/>
      <c r="F19" s="166"/>
      <c r="G19" s="166"/>
      <c r="H19" s="167"/>
      <c r="I19" s="66"/>
      <c r="J19" s="66">
        <v>3004</v>
      </c>
      <c r="K19" s="66"/>
      <c r="L19" s="66">
        <v>1260</v>
      </c>
      <c r="M19" s="66"/>
      <c r="N19" s="66">
        <v>1806</v>
      </c>
      <c r="O19" s="22">
        <f>SUM(J19:N19)</f>
        <v>6070</v>
      </c>
      <c r="P19" s="22">
        <f>I19*O19</f>
        <v>0</v>
      </c>
    </row>
    <row r="20" spans="1:16" s="17" customFormat="1" ht="15.75" customHeight="1" outlineLevel="1" x14ac:dyDescent="0.25">
      <c r="A20" s="165" t="s">
        <v>18</v>
      </c>
      <c r="B20" s="166"/>
      <c r="C20" s="166"/>
      <c r="D20" s="166"/>
      <c r="E20" s="166"/>
      <c r="F20" s="166"/>
      <c r="G20" s="166"/>
      <c r="H20" s="167"/>
      <c r="I20" s="66"/>
      <c r="J20" s="66">
        <v>1863</v>
      </c>
      <c r="K20" s="66"/>
      <c r="L20" s="66">
        <v>0</v>
      </c>
      <c r="M20" s="66"/>
      <c r="N20" s="66">
        <v>1840</v>
      </c>
      <c r="O20" s="22">
        <f>SUM(J20:N20)</f>
        <v>3703</v>
      </c>
      <c r="P20" s="22">
        <f>I20*O20</f>
        <v>0</v>
      </c>
    </row>
    <row r="21" spans="1:16" s="17" customFormat="1" ht="15.75" customHeight="1" outlineLevel="1" x14ac:dyDescent="0.25">
      <c r="A21" s="165" t="s">
        <v>19</v>
      </c>
      <c r="B21" s="166"/>
      <c r="C21" s="166"/>
      <c r="D21" s="166"/>
      <c r="E21" s="166"/>
      <c r="F21" s="166"/>
      <c r="G21" s="166"/>
      <c r="H21" s="167"/>
      <c r="I21" s="66"/>
      <c r="J21" s="66">
        <v>1703</v>
      </c>
      <c r="K21" s="66"/>
      <c r="L21" s="66">
        <v>1763</v>
      </c>
      <c r="M21" s="66"/>
      <c r="N21" s="66">
        <v>1909</v>
      </c>
      <c r="O21" s="22">
        <f>SUM(J21:N21)</f>
        <v>5375</v>
      </c>
      <c r="P21" s="22">
        <f>I21*O21</f>
        <v>0</v>
      </c>
    </row>
    <row r="22" spans="1:16" s="17" customFormat="1" ht="15.75" customHeight="1" outlineLevel="1" x14ac:dyDescent="0.25">
      <c r="A22" s="165" t="s">
        <v>35</v>
      </c>
      <c r="B22" s="166"/>
      <c r="C22" s="166"/>
      <c r="D22" s="166"/>
      <c r="E22" s="166"/>
      <c r="F22" s="166"/>
      <c r="G22" s="166"/>
      <c r="H22" s="167"/>
      <c r="I22" s="66"/>
      <c r="J22" s="66">
        <v>185</v>
      </c>
      <c r="K22" s="66"/>
      <c r="L22" s="66">
        <v>0</v>
      </c>
      <c r="M22" s="66"/>
      <c r="N22" s="66">
        <v>227</v>
      </c>
      <c r="O22" s="22">
        <f>SUM(J22:N22)</f>
        <v>412</v>
      </c>
      <c r="P22" s="22">
        <f>I22*O22</f>
        <v>0</v>
      </c>
    </row>
    <row r="23" spans="1:16" s="17" customFormat="1" ht="15.75" customHeight="1" outlineLevel="1" x14ac:dyDescent="0.25">
      <c r="A23" s="165" t="s">
        <v>36</v>
      </c>
      <c r="B23" s="166"/>
      <c r="C23" s="166"/>
      <c r="D23" s="166"/>
      <c r="E23" s="166"/>
      <c r="F23" s="166"/>
      <c r="G23" s="166"/>
      <c r="H23" s="167"/>
      <c r="I23" s="66"/>
      <c r="J23" s="66">
        <v>0</v>
      </c>
      <c r="K23" s="66"/>
      <c r="L23" s="66">
        <v>0</v>
      </c>
      <c r="M23" s="66"/>
      <c r="N23" s="66">
        <v>0</v>
      </c>
      <c r="O23" s="22">
        <f>SUM(J23:N23)</f>
        <v>0</v>
      </c>
      <c r="P23" s="22">
        <f>I23*O23</f>
        <v>0</v>
      </c>
    </row>
    <row r="24" spans="1:16" s="17" customFormat="1" ht="36" customHeight="1" x14ac:dyDescent="0.25">
      <c r="A24" s="168" t="s">
        <v>37</v>
      </c>
      <c r="B24" s="169"/>
      <c r="C24" s="169"/>
      <c r="D24" s="169"/>
      <c r="E24" s="169"/>
      <c r="F24" s="169"/>
      <c r="G24" s="169"/>
      <c r="H24" s="170"/>
      <c r="I24" s="65">
        <v>116.2</v>
      </c>
      <c r="J24" s="21">
        <f>SUM(J25)</f>
        <v>3115</v>
      </c>
      <c r="K24" s="21">
        <f t="shared" ref="K24:N24" si="3">SUM(K25)</f>
        <v>0</v>
      </c>
      <c r="L24" s="21">
        <f t="shared" si="3"/>
        <v>1937</v>
      </c>
      <c r="M24" s="21">
        <f t="shared" si="3"/>
        <v>0</v>
      </c>
      <c r="N24" s="21">
        <f t="shared" si="3"/>
        <v>1989</v>
      </c>
      <c r="O24" s="21">
        <f>SUM(J24:N24)</f>
        <v>7041</v>
      </c>
      <c r="P24" s="21">
        <f>I24*O24</f>
        <v>818164.20000000007</v>
      </c>
    </row>
    <row r="25" spans="1:16" s="17" customFormat="1" ht="46.5" customHeight="1" outlineLevel="1" x14ac:dyDescent="0.25">
      <c r="A25" s="165" t="s">
        <v>38</v>
      </c>
      <c r="B25" s="166"/>
      <c r="C25" s="166"/>
      <c r="D25" s="166"/>
      <c r="E25" s="166"/>
      <c r="F25" s="166"/>
      <c r="G25" s="166"/>
      <c r="H25" s="167"/>
      <c r="I25" s="67"/>
      <c r="J25" s="5">
        <v>3115</v>
      </c>
      <c r="K25" s="5"/>
      <c r="L25" s="5">
        <v>1937</v>
      </c>
      <c r="M25" s="5"/>
      <c r="N25" s="5">
        <v>1989</v>
      </c>
      <c r="O25" s="23">
        <f>SUM(J25:N25)</f>
        <v>7041</v>
      </c>
      <c r="P25" s="23">
        <f>I25*O25</f>
        <v>0</v>
      </c>
    </row>
    <row r="26" spans="1:16" s="17" customFormat="1" ht="32.25" customHeight="1" x14ac:dyDescent="0.25">
      <c r="A26" s="168" t="s">
        <v>39</v>
      </c>
      <c r="B26" s="169"/>
      <c r="C26" s="169"/>
      <c r="D26" s="169"/>
      <c r="E26" s="169"/>
      <c r="F26" s="169"/>
      <c r="G26" s="169"/>
      <c r="H26" s="170"/>
      <c r="I26" s="65">
        <v>348.3</v>
      </c>
      <c r="J26" s="21">
        <f>SUM(J27)</f>
        <v>479</v>
      </c>
      <c r="K26" s="21">
        <f t="shared" ref="K26:N26" si="4">SUM(K27)</f>
        <v>0</v>
      </c>
      <c r="L26" s="21">
        <f t="shared" si="4"/>
        <v>403</v>
      </c>
      <c r="M26" s="21">
        <f t="shared" si="4"/>
        <v>0</v>
      </c>
      <c r="N26" s="21">
        <f t="shared" si="4"/>
        <v>415</v>
      </c>
      <c r="O26" s="21">
        <f>SUM(J26:N26)</f>
        <v>1297</v>
      </c>
      <c r="P26" s="21">
        <f>I26*O26</f>
        <v>451745.10000000003</v>
      </c>
    </row>
    <row r="27" spans="1:16" s="17" customFormat="1" ht="15.75" customHeight="1" outlineLevel="1" x14ac:dyDescent="0.25">
      <c r="A27" s="174" t="s">
        <v>40</v>
      </c>
      <c r="B27" s="175"/>
      <c r="C27" s="175"/>
      <c r="D27" s="175"/>
      <c r="E27" s="175"/>
      <c r="F27" s="175"/>
      <c r="G27" s="175"/>
      <c r="H27" s="176"/>
      <c r="I27" s="67"/>
      <c r="J27" s="5">
        <v>479</v>
      </c>
      <c r="K27" s="5"/>
      <c r="L27" s="5">
        <v>403</v>
      </c>
      <c r="M27" s="5"/>
      <c r="N27" s="5">
        <v>415</v>
      </c>
      <c r="O27" s="23">
        <f>SUM(J27:N27)</f>
        <v>1297</v>
      </c>
      <c r="P27" s="23">
        <f>I27*O27</f>
        <v>0</v>
      </c>
    </row>
    <row r="28" spans="1:16" s="17" customFormat="1" ht="15.75" customHeight="1" x14ac:dyDescent="0.25">
      <c r="A28" s="168" t="s">
        <v>41</v>
      </c>
      <c r="B28" s="169"/>
      <c r="C28" s="169"/>
      <c r="D28" s="169"/>
      <c r="E28" s="169"/>
      <c r="F28" s="169"/>
      <c r="G28" s="169"/>
      <c r="H28" s="170"/>
      <c r="I28" s="65">
        <v>93.9</v>
      </c>
      <c r="J28" s="21">
        <f>SUM(J29:J32)</f>
        <v>5795</v>
      </c>
      <c r="K28" s="21">
        <f t="shared" ref="K28:N28" si="5">SUM(K29:K32)</f>
        <v>0</v>
      </c>
      <c r="L28" s="21">
        <f t="shared" si="5"/>
        <v>3227</v>
      </c>
      <c r="M28" s="21">
        <f t="shared" si="5"/>
        <v>0</v>
      </c>
      <c r="N28" s="21">
        <f t="shared" si="5"/>
        <v>3681</v>
      </c>
      <c r="O28" s="21">
        <f>SUM(J28:N28)</f>
        <v>12703</v>
      </c>
      <c r="P28" s="21">
        <f>I28*O28</f>
        <v>1192811.7000000002</v>
      </c>
    </row>
    <row r="29" spans="1:16" s="17" customFormat="1" ht="15.75" customHeight="1" outlineLevel="1" x14ac:dyDescent="0.25">
      <c r="A29" s="165" t="s">
        <v>42</v>
      </c>
      <c r="B29" s="166"/>
      <c r="C29" s="166"/>
      <c r="D29" s="166"/>
      <c r="E29" s="166"/>
      <c r="F29" s="166"/>
      <c r="G29" s="166"/>
      <c r="H29" s="167"/>
      <c r="I29" s="67"/>
      <c r="J29" s="67">
        <v>2807</v>
      </c>
      <c r="K29" s="67"/>
      <c r="L29" s="67">
        <v>1842</v>
      </c>
      <c r="M29" s="67"/>
      <c r="N29" s="67">
        <v>1842</v>
      </c>
      <c r="O29" s="23">
        <f>SUM(J29:N29)</f>
        <v>6491</v>
      </c>
      <c r="P29" s="23">
        <f>I29*O29</f>
        <v>0</v>
      </c>
    </row>
    <row r="30" spans="1:16" s="17" customFormat="1" ht="15.75" customHeight="1" outlineLevel="1" x14ac:dyDescent="0.25">
      <c r="A30" s="165" t="s">
        <v>43</v>
      </c>
      <c r="B30" s="166"/>
      <c r="C30" s="166"/>
      <c r="D30" s="166"/>
      <c r="E30" s="166"/>
      <c r="F30" s="166"/>
      <c r="G30" s="166"/>
      <c r="H30" s="167"/>
      <c r="I30" s="67"/>
      <c r="J30" s="67">
        <v>540</v>
      </c>
      <c r="K30" s="67"/>
      <c r="L30" s="67">
        <v>0</v>
      </c>
      <c r="M30" s="67"/>
      <c r="N30" s="67">
        <v>105</v>
      </c>
      <c r="O30" s="23">
        <f>SUM(J30:N30)</f>
        <v>645</v>
      </c>
      <c r="P30" s="23">
        <f>I30*O30</f>
        <v>0</v>
      </c>
    </row>
    <row r="31" spans="1:16" s="17" customFormat="1" ht="15.75" customHeight="1" outlineLevel="1" x14ac:dyDescent="0.25">
      <c r="A31" s="165" t="s">
        <v>44</v>
      </c>
      <c r="B31" s="166"/>
      <c r="C31" s="166"/>
      <c r="D31" s="166"/>
      <c r="E31" s="166"/>
      <c r="F31" s="166"/>
      <c r="G31" s="166"/>
      <c r="H31" s="167"/>
      <c r="I31" s="67"/>
      <c r="J31" s="67">
        <v>2448</v>
      </c>
      <c r="K31" s="67"/>
      <c r="L31" s="67">
        <v>1385</v>
      </c>
      <c r="M31" s="67"/>
      <c r="N31" s="67">
        <v>1734</v>
      </c>
      <c r="O31" s="23">
        <f>SUM(J31:N31)</f>
        <v>5567</v>
      </c>
      <c r="P31" s="23">
        <f>I31*O31</f>
        <v>0</v>
      </c>
    </row>
    <row r="32" spans="1:16" s="17" customFormat="1" ht="15.75" customHeight="1" outlineLevel="1" x14ac:dyDescent="0.25">
      <c r="A32" s="165" t="s">
        <v>45</v>
      </c>
      <c r="B32" s="166"/>
      <c r="C32" s="166"/>
      <c r="D32" s="166"/>
      <c r="E32" s="166"/>
      <c r="F32" s="166"/>
      <c r="G32" s="166"/>
      <c r="H32" s="167"/>
      <c r="I32" s="67"/>
      <c r="J32" s="67">
        <v>0</v>
      </c>
      <c r="K32" s="67"/>
      <c r="L32" s="67">
        <v>0</v>
      </c>
      <c r="M32" s="67"/>
      <c r="N32" s="67">
        <v>0</v>
      </c>
      <c r="O32" s="23">
        <f>SUM(J32:N32)</f>
        <v>0</v>
      </c>
      <c r="P32" s="23">
        <f>I32*O32</f>
        <v>0</v>
      </c>
    </row>
    <row r="33" spans="1:16" s="17" customFormat="1" ht="83.25" customHeight="1" x14ac:dyDescent="0.25">
      <c r="A33" s="168" t="s">
        <v>46</v>
      </c>
      <c r="B33" s="169"/>
      <c r="C33" s="169"/>
      <c r="D33" s="169"/>
      <c r="E33" s="169"/>
      <c r="F33" s="169"/>
      <c r="G33" s="169"/>
      <c r="H33" s="170"/>
      <c r="I33" s="65">
        <v>638.6</v>
      </c>
      <c r="J33" s="21">
        <f>SUM(J34)</f>
        <v>484</v>
      </c>
      <c r="K33" s="21">
        <f t="shared" ref="K33:N33" si="6">SUM(K34)</f>
        <v>0</v>
      </c>
      <c r="L33" s="21">
        <f t="shared" si="6"/>
        <v>386</v>
      </c>
      <c r="M33" s="21">
        <f t="shared" si="6"/>
        <v>0</v>
      </c>
      <c r="N33" s="21">
        <f t="shared" si="6"/>
        <v>419</v>
      </c>
      <c r="O33" s="21">
        <f>SUM(J33:N33)</f>
        <v>1289</v>
      </c>
      <c r="P33" s="21">
        <f>I33*O33</f>
        <v>823155.4</v>
      </c>
    </row>
    <row r="34" spans="1:16" s="17" customFormat="1" ht="15.75" customHeight="1" outlineLevel="1" x14ac:dyDescent="0.25">
      <c r="A34" s="174" t="s">
        <v>47</v>
      </c>
      <c r="B34" s="175"/>
      <c r="C34" s="175"/>
      <c r="D34" s="175"/>
      <c r="E34" s="175"/>
      <c r="F34" s="175"/>
      <c r="G34" s="175"/>
      <c r="H34" s="176"/>
      <c r="I34" s="67"/>
      <c r="J34" s="5">
        <v>484</v>
      </c>
      <c r="K34" s="5"/>
      <c r="L34" s="5">
        <v>386</v>
      </c>
      <c r="M34" s="5"/>
      <c r="N34" s="5">
        <v>419</v>
      </c>
      <c r="O34" s="23">
        <f>SUM(J34:N34)</f>
        <v>1289</v>
      </c>
      <c r="P34" s="23">
        <f>I34*O34</f>
        <v>0</v>
      </c>
    </row>
    <row r="35" spans="1:16" s="17" customFormat="1" ht="15.75" customHeight="1" x14ac:dyDescent="0.25">
      <c r="A35" s="168" t="s">
        <v>22</v>
      </c>
      <c r="B35" s="169"/>
      <c r="C35" s="169"/>
      <c r="D35" s="169"/>
      <c r="E35" s="169"/>
      <c r="F35" s="169"/>
      <c r="G35" s="169"/>
      <c r="H35" s="170"/>
      <c r="I35" s="64"/>
      <c r="J35" s="21">
        <f>SUM(J33,J28,J26,J24,J16,J14)</f>
        <v>22005</v>
      </c>
      <c r="K35" s="21">
        <f t="shared" ref="K35:P35" si="7">SUM(K33,K28,K26,K24,K16,K14)</f>
        <v>0</v>
      </c>
      <c r="L35" s="21">
        <f t="shared" si="7"/>
        <v>11901</v>
      </c>
      <c r="M35" s="21">
        <f t="shared" si="7"/>
        <v>0</v>
      </c>
      <c r="N35" s="21">
        <f t="shared" si="7"/>
        <v>15602</v>
      </c>
      <c r="O35" s="21">
        <f t="shared" si="7"/>
        <v>49508</v>
      </c>
      <c r="P35" s="21">
        <f t="shared" si="7"/>
        <v>16380008</v>
      </c>
    </row>
    <row r="36" spans="1:16" s="17" customFormat="1" ht="15.75" customHeight="1" x14ac:dyDescent="0.25">
      <c r="A36" s="180" t="s">
        <v>48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1:16" s="17" customFormat="1" ht="33.75" customHeight="1" x14ac:dyDescent="0.25">
      <c r="A37" s="168" t="s">
        <v>49</v>
      </c>
      <c r="B37" s="169"/>
      <c r="C37" s="169"/>
      <c r="D37" s="169"/>
      <c r="E37" s="169"/>
      <c r="F37" s="169"/>
      <c r="G37" s="169"/>
      <c r="H37" s="170"/>
      <c r="I37" s="65">
        <v>87.1</v>
      </c>
      <c r="J37" s="21">
        <f t="shared" ref="J37:N37" si="8">SUM(J38:J45)</f>
        <v>2038</v>
      </c>
      <c r="K37" s="21">
        <f t="shared" si="8"/>
        <v>0</v>
      </c>
      <c r="L37" s="21">
        <f t="shared" si="8"/>
        <v>1944</v>
      </c>
      <c r="M37" s="21">
        <f t="shared" si="8"/>
        <v>0</v>
      </c>
      <c r="N37" s="21">
        <f t="shared" si="8"/>
        <v>757</v>
      </c>
      <c r="O37" s="21">
        <f>SUM(J37:N37)</f>
        <v>4739</v>
      </c>
      <c r="P37" s="21">
        <f>I37*O37</f>
        <v>412766.89999999997</v>
      </c>
    </row>
    <row r="38" spans="1:16" s="17" customFormat="1" ht="15.75" customHeight="1" outlineLevel="1" x14ac:dyDescent="0.25">
      <c r="A38" s="165" t="s">
        <v>50</v>
      </c>
      <c r="B38" s="166"/>
      <c r="C38" s="166"/>
      <c r="D38" s="166"/>
      <c r="E38" s="166"/>
      <c r="F38" s="166"/>
      <c r="G38" s="166"/>
      <c r="H38" s="167"/>
      <c r="I38" s="67"/>
      <c r="J38" s="67">
        <v>3</v>
      </c>
      <c r="K38" s="67"/>
      <c r="L38" s="67">
        <v>0</v>
      </c>
      <c r="M38" s="67"/>
      <c r="N38" s="67">
        <v>0</v>
      </c>
      <c r="O38" s="23">
        <f>SUM(J38:N38)</f>
        <v>3</v>
      </c>
      <c r="P38" s="23">
        <f>I38*O38</f>
        <v>0</v>
      </c>
    </row>
    <row r="39" spans="1:16" s="17" customFormat="1" ht="15.75" customHeight="1" outlineLevel="1" x14ac:dyDescent="0.25">
      <c r="A39" s="177" t="s">
        <v>51</v>
      </c>
      <c r="B39" s="178"/>
      <c r="C39" s="178"/>
      <c r="D39" s="178"/>
      <c r="E39" s="178"/>
      <c r="F39" s="178"/>
      <c r="G39" s="178"/>
      <c r="H39" s="179"/>
      <c r="I39" s="67"/>
      <c r="J39" s="67">
        <v>1134</v>
      </c>
      <c r="K39" s="67"/>
      <c r="L39" s="67">
        <v>323</v>
      </c>
      <c r="M39" s="67"/>
      <c r="N39" s="67">
        <v>340</v>
      </c>
      <c r="O39" s="23">
        <f>SUM(J39:N39)</f>
        <v>1797</v>
      </c>
      <c r="P39" s="23">
        <f>I39*O39</f>
        <v>0</v>
      </c>
    </row>
    <row r="40" spans="1:16" s="17" customFormat="1" ht="15.75" customHeight="1" outlineLevel="1" x14ac:dyDescent="0.25">
      <c r="A40" s="177" t="s">
        <v>52</v>
      </c>
      <c r="B40" s="178"/>
      <c r="C40" s="178"/>
      <c r="D40" s="178"/>
      <c r="E40" s="178"/>
      <c r="F40" s="178"/>
      <c r="G40" s="178"/>
      <c r="H40" s="179"/>
      <c r="I40" s="67"/>
      <c r="J40" s="67">
        <v>415</v>
      </c>
      <c r="K40" s="67"/>
      <c r="L40" s="67">
        <v>598</v>
      </c>
      <c r="M40" s="67"/>
      <c r="N40" s="67">
        <v>190</v>
      </c>
      <c r="O40" s="23">
        <f>SUM(J40:N40)</f>
        <v>1203</v>
      </c>
      <c r="P40" s="23">
        <f>I40*O40</f>
        <v>0</v>
      </c>
    </row>
    <row r="41" spans="1:16" s="17" customFormat="1" ht="15.75" customHeight="1" outlineLevel="1" x14ac:dyDescent="0.25">
      <c r="A41" s="165" t="s">
        <v>53</v>
      </c>
      <c r="B41" s="166"/>
      <c r="C41" s="166"/>
      <c r="D41" s="166"/>
      <c r="E41" s="166"/>
      <c r="F41" s="166"/>
      <c r="G41" s="166"/>
      <c r="H41" s="167"/>
      <c r="I41" s="67"/>
      <c r="J41" s="67">
        <v>18</v>
      </c>
      <c r="K41" s="67"/>
      <c r="L41" s="67">
        <v>237</v>
      </c>
      <c r="M41" s="67"/>
      <c r="N41" s="67">
        <v>22</v>
      </c>
      <c r="O41" s="23">
        <f>SUM(J41:N41)</f>
        <v>277</v>
      </c>
      <c r="P41" s="23">
        <f>I41*O41</f>
        <v>0</v>
      </c>
    </row>
    <row r="42" spans="1:16" s="17" customFormat="1" ht="15.75" customHeight="1" outlineLevel="1" x14ac:dyDescent="0.25">
      <c r="A42" s="177" t="s">
        <v>100</v>
      </c>
      <c r="B42" s="178"/>
      <c r="C42" s="178"/>
      <c r="D42" s="178"/>
      <c r="E42" s="178"/>
      <c r="F42" s="178"/>
      <c r="G42" s="178"/>
      <c r="H42" s="179"/>
      <c r="I42" s="67"/>
      <c r="J42" s="67">
        <v>121</v>
      </c>
      <c r="K42" s="67"/>
      <c r="L42" s="67">
        <v>0</v>
      </c>
      <c r="M42" s="67"/>
      <c r="N42" s="67">
        <v>86</v>
      </c>
      <c r="O42" s="23">
        <f>SUM(J42:N42)</f>
        <v>207</v>
      </c>
      <c r="P42" s="23">
        <f>I42*O42</f>
        <v>0</v>
      </c>
    </row>
    <row r="43" spans="1:16" s="17" customFormat="1" ht="15.75" customHeight="1" outlineLevel="1" x14ac:dyDescent="0.25">
      <c r="A43" s="177" t="s">
        <v>54</v>
      </c>
      <c r="B43" s="178"/>
      <c r="C43" s="178"/>
      <c r="D43" s="178"/>
      <c r="E43" s="178"/>
      <c r="F43" s="178"/>
      <c r="G43" s="178"/>
      <c r="H43" s="179"/>
      <c r="I43" s="67"/>
      <c r="J43" s="67">
        <v>19</v>
      </c>
      <c r="K43" s="67"/>
      <c r="L43" s="67">
        <v>226</v>
      </c>
      <c r="M43" s="67"/>
      <c r="N43" s="67">
        <v>73</v>
      </c>
      <c r="O43" s="23">
        <f>SUM(J43:N43)</f>
        <v>318</v>
      </c>
      <c r="P43" s="23">
        <f>I43*O43</f>
        <v>0</v>
      </c>
    </row>
    <row r="44" spans="1:16" s="17" customFormat="1" ht="15.75" customHeight="1" outlineLevel="1" x14ac:dyDescent="0.25">
      <c r="A44" s="177" t="s">
        <v>55</v>
      </c>
      <c r="B44" s="178"/>
      <c r="C44" s="178"/>
      <c r="D44" s="178"/>
      <c r="E44" s="178"/>
      <c r="F44" s="178"/>
      <c r="G44" s="178"/>
      <c r="H44" s="179"/>
      <c r="I44" s="67"/>
      <c r="J44" s="67">
        <v>92</v>
      </c>
      <c r="K44" s="67"/>
      <c r="L44" s="67">
        <v>376</v>
      </c>
      <c r="M44" s="67"/>
      <c r="N44" s="67">
        <v>16</v>
      </c>
      <c r="O44" s="23">
        <f>SUM(J44:N44)</f>
        <v>484</v>
      </c>
      <c r="P44" s="23">
        <f>I44*O44</f>
        <v>0</v>
      </c>
    </row>
    <row r="45" spans="1:16" s="17" customFormat="1" ht="15.75" customHeight="1" outlineLevel="1" x14ac:dyDescent="0.25">
      <c r="A45" s="177" t="s">
        <v>56</v>
      </c>
      <c r="B45" s="178"/>
      <c r="C45" s="178"/>
      <c r="D45" s="178"/>
      <c r="E45" s="178"/>
      <c r="F45" s="178"/>
      <c r="G45" s="178"/>
      <c r="H45" s="179"/>
      <c r="I45" s="67"/>
      <c r="J45" s="67">
        <v>236</v>
      </c>
      <c r="K45" s="67"/>
      <c r="L45" s="67">
        <v>184</v>
      </c>
      <c r="M45" s="67"/>
      <c r="N45" s="67">
        <v>30</v>
      </c>
      <c r="O45" s="23">
        <f>SUM(J45:N45)</f>
        <v>450</v>
      </c>
      <c r="P45" s="23">
        <f>I45*O45</f>
        <v>0</v>
      </c>
    </row>
    <row r="46" spans="1:16" s="17" customFormat="1" ht="15.75" customHeight="1" x14ac:dyDescent="0.25">
      <c r="A46" s="168" t="s">
        <v>57</v>
      </c>
      <c r="B46" s="169"/>
      <c r="C46" s="169"/>
      <c r="D46" s="169"/>
      <c r="E46" s="169"/>
      <c r="F46" s="169"/>
      <c r="G46" s="169"/>
      <c r="H46" s="170"/>
      <c r="I46" s="65">
        <v>59.4</v>
      </c>
      <c r="J46" s="21">
        <f>SUM(J47)</f>
        <v>0</v>
      </c>
      <c r="K46" s="21">
        <f t="shared" ref="K46:N46" si="9">SUM(K47)</f>
        <v>0</v>
      </c>
      <c r="L46" s="21">
        <f t="shared" si="9"/>
        <v>0</v>
      </c>
      <c r="M46" s="65">
        <f t="shared" si="9"/>
        <v>0</v>
      </c>
      <c r="N46" s="21">
        <f t="shared" si="9"/>
        <v>0</v>
      </c>
      <c r="O46" s="21">
        <f>SUM(J46:N46)</f>
        <v>0</v>
      </c>
      <c r="P46" s="21">
        <f>I46*O46</f>
        <v>0</v>
      </c>
    </row>
    <row r="47" spans="1:16" s="17" customFormat="1" ht="33" customHeight="1" outlineLevel="1" x14ac:dyDescent="0.25">
      <c r="A47" s="174" t="s">
        <v>58</v>
      </c>
      <c r="B47" s="175"/>
      <c r="C47" s="175"/>
      <c r="D47" s="175"/>
      <c r="E47" s="175"/>
      <c r="F47" s="175"/>
      <c r="G47" s="175"/>
      <c r="H47" s="176"/>
      <c r="I47" s="66"/>
      <c r="J47" s="4"/>
      <c r="K47" s="4"/>
      <c r="L47" s="4"/>
      <c r="M47" s="4"/>
      <c r="N47" s="4"/>
      <c r="O47" s="22">
        <f>SUM(J47:N47)</f>
        <v>0</v>
      </c>
      <c r="P47" s="22">
        <f>I47*O47</f>
        <v>0</v>
      </c>
    </row>
    <row r="48" spans="1:16" s="17" customFormat="1" ht="35.25" customHeight="1" x14ac:dyDescent="0.25">
      <c r="A48" s="168" t="s">
        <v>59</v>
      </c>
      <c r="B48" s="169"/>
      <c r="C48" s="169"/>
      <c r="D48" s="169"/>
      <c r="E48" s="169"/>
      <c r="F48" s="169"/>
      <c r="G48" s="169"/>
      <c r="H48" s="170"/>
      <c r="I48" s="65">
        <v>90.8</v>
      </c>
      <c r="J48" s="21">
        <v>0</v>
      </c>
      <c r="K48" s="21">
        <v>0</v>
      </c>
      <c r="L48" s="21">
        <v>0</v>
      </c>
      <c r="M48" s="65">
        <v>0</v>
      </c>
      <c r="N48" s="21">
        <v>0</v>
      </c>
      <c r="O48" s="21">
        <f>SUM(J48:N48)</f>
        <v>0</v>
      </c>
      <c r="P48" s="21">
        <f>I48*O48</f>
        <v>0</v>
      </c>
    </row>
    <row r="49" spans="1:16" s="17" customFormat="1" ht="15.75" customHeight="1" x14ac:dyDescent="0.25">
      <c r="A49" s="168" t="s">
        <v>22</v>
      </c>
      <c r="B49" s="169"/>
      <c r="C49" s="169"/>
      <c r="D49" s="169"/>
      <c r="E49" s="169"/>
      <c r="F49" s="169"/>
      <c r="G49" s="169"/>
      <c r="H49" s="170"/>
      <c r="I49" s="18"/>
      <c r="J49" s="21">
        <f t="shared" ref="J49:P49" si="10">SUM(J37,J46,J48)</f>
        <v>2038</v>
      </c>
      <c r="K49" s="21">
        <f t="shared" si="10"/>
        <v>0</v>
      </c>
      <c r="L49" s="21">
        <f t="shared" si="10"/>
        <v>1944</v>
      </c>
      <c r="M49" s="21">
        <f t="shared" si="10"/>
        <v>0</v>
      </c>
      <c r="N49" s="21">
        <f t="shared" si="10"/>
        <v>757</v>
      </c>
      <c r="O49" s="21">
        <f t="shared" si="10"/>
        <v>4739</v>
      </c>
      <c r="P49" s="21">
        <f t="shared" si="10"/>
        <v>412766.89999999997</v>
      </c>
    </row>
    <row r="50" spans="1:16" s="17" customFormat="1" ht="15.75" customHeight="1" x14ac:dyDescent="0.25">
      <c r="A50" s="162" t="s">
        <v>60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1:16" s="17" customFormat="1" ht="66" customHeight="1" x14ac:dyDescent="0.25">
      <c r="A51" s="143" t="s">
        <v>61</v>
      </c>
      <c r="B51" s="144"/>
      <c r="C51" s="144"/>
      <c r="D51" s="144"/>
      <c r="E51" s="144"/>
      <c r="F51" s="144"/>
      <c r="G51" s="144"/>
      <c r="H51" s="145"/>
      <c r="I51" s="64">
        <v>235.66</v>
      </c>
      <c r="J51" s="59">
        <f>SUM(J52:J53)</f>
        <v>0</v>
      </c>
      <c r="K51" s="59">
        <f t="shared" ref="K51:N51" si="11">SUM(K52:K53)</f>
        <v>0</v>
      </c>
      <c r="L51" s="59">
        <f t="shared" si="11"/>
        <v>0</v>
      </c>
      <c r="M51" s="59">
        <f t="shared" si="11"/>
        <v>0</v>
      </c>
      <c r="N51" s="59">
        <f t="shared" si="11"/>
        <v>0</v>
      </c>
      <c r="O51" s="18">
        <f>SUM(J51:N51)</f>
        <v>0</v>
      </c>
      <c r="P51" s="18">
        <f>I51*O51</f>
        <v>0</v>
      </c>
    </row>
    <row r="52" spans="1:16" s="17" customFormat="1" ht="66" customHeight="1" outlineLevel="1" x14ac:dyDescent="0.25">
      <c r="A52" s="174" t="s">
        <v>62</v>
      </c>
      <c r="B52" s="175"/>
      <c r="C52" s="175"/>
      <c r="D52" s="175"/>
      <c r="E52" s="175"/>
      <c r="F52" s="175"/>
      <c r="G52" s="175"/>
      <c r="H52" s="176"/>
      <c r="I52" s="68"/>
      <c r="J52" s="3"/>
      <c r="K52" s="3"/>
      <c r="L52" s="3"/>
      <c r="M52" s="3"/>
      <c r="N52" s="3"/>
      <c r="O52" s="25">
        <f>SUM(J52:N52)</f>
        <v>0</v>
      </c>
      <c r="P52" s="25">
        <f>I52*O52</f>
        <v>0</v>
      </c>
    </row>
    <row r="53" spans="1:16" s="17" customFormat="1" ht="15.75" customHeight="1" outlineLevel="1" x14ac:dyDescent="0.25">
      <c r="A53" s="183" t="s">
        <v>63</v>
      </c>
      <c r="B53" s="184"/>
      <c r="C53" s="184"/>
      <c r="D53" s="184"/>
      <c r="E53" s="184"/>
      <c r="F53" s="184"/>
      <c r="G53" s="184"/>
      <c r="H53" s="185"/>
      <c r="I53" s="68"/>
      <c r="J53" s="3"/>
      <c r="K53" s="3"/>
      <c r="L53" s="3"/>
      <c r="M53" s="3"/>
      <c r="N53" s="3"/>
      <c r="O53" s="25">
        <f>SUM(J53:N53)</f>
        <v>0</v>
      </c>
      <c r="P53" s="25">
        <f>I53*O53</f>
        <v>0</v>
      </c>
    </row>
    <row r="54" spans="1:16" s="17" customFormat="1" ht="69" customHeight="1" x14ac:dyDescent="0.25">
      <c r="A54" s="143" t="s">
        <v>64</v>
      </c>
      <c r="B54" s="144"/>
      <c r="C54" s="144"/>
      <c r="D54" s="144"/>
      <c r="E54" s="144"/>
      <c r="F54" s="144"/>
      <c r="G54" s="144"/>
      <c r="H54" s="145"/>
      <c r="I54" s="64">
        <v>95.47</v>
      </c>
      <c r="J54" s="18">
        <f>SUM(J55)</f>
        <v>1193</v>
      </c>
      <c r="K54" s="18">
        <f t="shared" ref="K54:N54" si="12">SUM(K55)</f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>SUM(J54:N54)</f>
        <v>1193</v>
      </c>
      <c r="P54" s="18">
        <f>I54*O54</f>
        <v>113895.70999999999</v>
      </c>
    </row>
    <row r="55" spans="1:16" s="17" customFormat="1" ht="15.75" customHeight="1" outlineLevel="1" x14ac:dyDescent="0.25">
      <c r="A55" s="186" t="s">
        <v>65</v>
      </c>
      <c r="B55" s="187"/>
      <c r="C55" s="187"/>
      <c r="D55" s="187"/>
      <c r="E55" s="187"/>
      <c r="F55" s="187"/>
      <c r="G55" s="187"/>
      <c r="H55" s="188"/>
      <c r="I55" s="69"/>
      <c r="J55" s="2">
        <v>1193</v>
      </c>
      <c r="K55" s="2"/>
      <c r="L55" s="2"/>
      <c r="M55" s="2"/>
      <c r="N55" s="2"/>
      <c r="O55" s="26">
        <v>0</v>
      </c>
      <c r="P55" s="26">
        <f>I55*O55</f>
        <v>0</v>
      </c>
    </row>
    <row r="56" spans="1:16" s="17" customFormat="1" ht="32.25" customHeight="1" x14ac:dyDescent="0.25">
      <c r="A56" s="143" t="s">
        <v>66</v>
      </c>
      <c r="B56" s="144"/>
      <c r="C56" s="144"/>
      <c r="D56" s="144"/>
      <c r="E56" s="144"/>
      <c r="F56" s="144"/>
      <c r="G56" s="144"/>
      <c r="H56" s="145"/>
      <c r="I56" s="64">
        <v>182</v>
      </c>
      <c r="J56" s="18">
        <f t="shared" ref="J56:N56" si="13">SUM(J57:J67)</f>
        <v>4350</v>
      </c>
      <c r="K56" s="18">
        <f t="shared" si="13"/>
        <v>0</v>
      </c>
      <c r="L56" s="18">
        <f t="shared" si="13"/>
        <v>14846</v>
      </c>
      <c r="M56" s="18">
        <f t="shared" si="13"/>
        <v>0</v>
      </c>
      <c r="N56" s="18">
        <f t="shared" si="13"/>
        <v>13238</v>
      </c>
      <c r="O56" s="18">
        <f>SUM(J56:N56)</f>
        <v>32434</v>
      </c>
      <c r="P56" s="18">
        <f>I56*O56</f>
        <v>5902988</v>
      </c>
    </row>
    <row r="57" spans="1:16" s="17" customFormat="1" ht="15.75" customHeight="1" outlineLevel="1" x14ac:dyDescent="0.25">
      <c r="A57" s="186" t="s">
        <v>67</v>
      </c>
      <c r="B57" s="187"/>
      <c r="C57" s="187"/>
      <c r="D57" s="187"/>
      <c r="E57" s="187"/>
      <c r="F57" s="187"/>
      <c r="G57" s="187"/>
      <c r="H57" s="188"/>
      <c r="I57" s="69"/>
      <c r="J57" s="69">
        <v>1241</v>
      </c>
      <c r="K57" s="69"/>
      <c r="L57" s="69"/>
      <c r="M57" s="69"/>
      <c r="N57" s="69">
        <v>44</v>
      </c>
      <c r="O57" s="26">
        <f>SUM(J57:N57)</f>
        <v>1285</v>
      </c>
      <c r="P57" s="26">
        <f>I57*O57</f>
        <v>0</v>
      </c>
    </row>
    <row r="58" spans="1:16" s="17" customFormat="1" ht="15.75" customHeight="1" outlineLevel="1" x14ac:dyDescent="0.25">
      <c r="A58" s="186" t="s">
        <v>68</v>
      </c>
      <c r="B58" s="187"/>
      <c r="C58" s="187"/>
      <c r="D58" s="187"/>
      <c r="E58" s="187"/>
      <c r="F58" s="187"/>
      <c r="G58" s="187"/>
      <c r="H58" s="188"/>
      <c r="I58" s="69"/>
      <c r="J58" s="69">
        <v>1001</v>
      </c>
      <c r="K58" s="69"/>
      <c r="L58" s="69"/>
      <c r="M58" s="69"/>
      <c r="N58" s="69">
        <v>40</v>
      </c>
      <c r="O58" s="26">
        <f>SUM(J58:N58)</f>
        <v>1041</v>
      </c>
      <c r="P58" s="26">
        <f>I58*O58</f>
        <v>0</v>
      </c>
    </row>
    <row r="59" spans="1:16" s="17" customFormat="1" ht="15.75" customHeight="1" outlineLevel="1" x14ac:dyDescent="0.25">
      <c r="A59" s="186" t="s">
        <v>69</v>
      </c>
      <c r="B59" s="187"/>
      <c r="C59" s="187"/>
      <c r="D59" s="187"/>
      <c r="E59" s="187"/>
      <c r="F59" s="187"/>
      <c r="G59" s="187"/>
      <c r="H59" s="188"/>
      <c r="I59" s="69"/>
      <c r="J59" s="69">
        <v>698</v>
      </c>
      <c r="K59" s="69"/>
      <c r="L59" s="69"/>
      <c r="M59" s="69"/>
      <c r="N59" s="69">
        <v>3</v>
      </c>
      <c r="O59" s="26">
        <f>SUM(J59:N59)</f>
        <v>701</v>
      </c>
      <c r="P59" s="26">
        <f>I59*O59</f>
        <v>0</v>
      </c>
    </row>
    <row r="60" spans="1:16" s="17" customFormat="1" ht="15.75" customHeight="1" outlineLevel="1" x14ac:dyDescent="0.25">
      <c r="A60" s="186" t="s">
        <v>70</v>
      </c>
      <c r="B60" s="187"/>
      <c r="C60" s="187"/>
      <c r="D60" s="187"/>
      <c r="E60" s="187"/>
      <c r="F60" s="187"/>
      <c r="G60" s="187"/>
      <c r="H60" s="188"/>
      <c r="I60" s="69"/>
      <c r="J60" s="69">
        <v>333</v>
      </c>
      <c r="K60" s="69"/>
      <c r="L60" s="69">
        <v>2472</v>
      </c>
      <c r="M60" s="69"/>
      <c r="N60" s="69">
        <v>0</v>
      </c>
      <c r="O60" s="26">
        <f>SUM(J60:N60)</f>
        <v>2805</v>
      </c>
      <c r="P60" s="26">
        <f>I60*O60</f>
        <v>0</v>
      </c>
    </row>
    <row r="61" spans="1:16" s="17" customFormat="1" ht="15.75" customHeight="1" outlineLevel="1" x14ac:dyDescent="0.25">
      <c r="A61" s="186" t="s">
        <v>71</v>
      </c>
      <c r="B61" s="187"/>
      <c r="C61" s="187"/>
      <c r="D61" s="187"/>
      <c r="E61" s="187"/>
      <c r="F61" s="187"/>
      <c r="G61" s="187"/>
      <c r="H61" s="188"/>
      <c r="I61" s="69"/>
      <c r="J61" s="69">
        <v>719</v>
      </c>
      <c r="K61" s="69"/>
      <c r="L61" s="69"/>
      <c r="M61" s="69"/>
      <c r="N61" s="69">
        <v>551</v>
      </c>
      <c r="O61" s="26">
        <f>SUM(J61:N61)</f>
        <v>1270</v>
      </c>
      <c r="P61" s="26">
        <f>I61*O61</f>
        <v>0</v>
      </c>
    </row>
    <row r="62" spans="1:16" s="17" customFormat="1" ht="15.75" customHeight="1" outlineLevel="1" x14ac:dyDescent="0.25">
      <c r="A62" s="186" t="s">
        <v>101</v>
      </c>
      <c r="B62" s="187"/>
      <c r="C62" s="187"/>
      <c r="D62" s="187"/>
      <c r="E62" s="187"/>
      <c r="F62" s="187"/>
      <c r="G62" s="187"/>
      <c r="H62" s="188"/>
      <c r="I62" s="69"/>
      <c r="J62" s="69">
        <v>4</v>
      </c>
      <c r="K62" s="69"/>
      <c r="L62" s="69"/>
      <c r="M62" s="69"/>
      <c r="N62" s="69">
        <v>5</v>
      </c>
      <c r="O62" s="26">
        <f>SUM(J62:N62)</f>
        <v>9</v>
      </c>
      <c r="P62" s="26">
        <f>I62*O62</f>
        <v>0</v>
      </c>
    </row>
    <row r="63" spans="1:16" s="17" customFormat="1" ht="15.75" customHeight="1" outlineLevel="1" x14ac:dyDescent="0.25">
      <c r="A63" s="186" t="s">
        <v>73</v>
      </c>
      <c r="B63" s="187"/>
      <c r="C63" s="187"/>
      <c r="D63" s="187"/>
      <c r="E63" s="187"/>
      <c r="F63" s="187"/>
      <c r="G63" s="187"/>
      <c r="H63" s="188"/>
      <c r="I63" s="69"/>
      <c r="J63" s="69">
        <v>8</v>
      </c>
      <c r="K63" s="69"/>
      <c r="L63" s="69">
        <v>401</v>
      </c>
      <c r="M63" s="69"/>
      <c r="N63" s="69">
        <v>316</v>
      </c>
      <c r="O63" s="26">
        <f>SUM(J63:N63)</f>
        <v>725</v>
      </c>
      <c r="P63" s="26">
        <f>I63*O63</f>
        <v>0</v>
      </c>
    </row>
    <row r="64" spans="1:16" s="17" customFormat="1" ht="15.75" customHeight="1" outlineLevel="1" x14ac:dyDescent="0.25">
      <c r="A64" s="186" t="s">
        <v>74</v>
      </c>
      <c r="B64" s="187"/>
      <c r="C64" s="187"/>
      <c r="D64" s="187"/>
      <c r="E64" s="187"/>
      <c r="F64" s="187"/>
      <c r="G64" s="187"/>
      <c r="H64" s="188"/>
      <c r="I64" s="69"/>
      <c r="J64" s="69">
        <v>0</v>
      </c>
      <c r="K64" s="69"/>
      <c r="L64" s="69">
        <v>10006</v>
      </c>
      <c r="M64" s="69"/>
      <c r="N64" s="69">
        <v>10172</v>
      </c>
      <c r="O64" s="26">
        <f>SUM(J64:N64)</f>
        <v>20178</v>
      </c>
      <c r="P64" s="26">
        <f>I64*O64</f>
        <v>0</v>
      </c>
    </row>
    <row r="65" spans="1:16" s="17" customFormat="1" ht="15.75" customHeight="1" outlineLevel="1" x14ac:dyDescent="0.25">
      <c r="A65" s="186" t="s">
        <v>75</v>
      </c>
      <c r="B65" s="187"/>
      <c r="C65" s="187"/>
      <c r="D65" s="187"/>
      <c r="E65" s="187"/>
      <c r="F65" s="187"/>
      <c r="G65" s="187"/>
      <c r="H65" s="188"/>
      <c r="I65" s="69"/>
      <c r="J65" s="69">
        <v>27</v>
      </c>
      <c r="K65" s="69"/>
      <c r="L65" s="69">
        <v>218</v>
      </c>
      <c r="M65" s="69"/>
      <c r="N65" s="69">
        <v>205</v>
      </c>
      <c r="O65" s="26">
        <f>SUM(J65:N65)</f>
        <v>450</v>
      </c>
      <c r="P65" s="26">
        <f>I65*O65</f>
        <v>0</v>
      </c>
    </row>
    <row r="66" spans="1:16" s="17" customFormat="1" ht="15.75" customHeight="1" outlineLevel="1" x14ac:dyDescent="0.25">
      <c r="A66" s="189" t="s">
        <v>102</v>
      </c>
      <c r="B66" s="190"/>
      <c r="C66" s="190"/>
      <c r="D66" s="190"/>
      <c r="E66" s="190"/>
      <c r="F66" s="190"/>
      <c r="G66" s="190"/>
      <c r="H66" s="191"/>
      <c r="I66" s="69"/>
      <c r="J66" s="69">
        <v>0</v>
      </c>
      <c r="K66" s="69"/>
      <c r="L66" s="69">
        <v>1739</v>
      </c>
      <c r="M66" s="69"/>
      <c r="N66" s="69">
        <v>1898</v>
      </c>
      <c r="O66" s="26">
        <f>SUM(J66:N66)</f>
        <v>3637</v>
      </c>
      <c r="P66" s="26">
        <f>I66*O66</f>
        <v>0</v>
      </c>
    </row>
    <row r="67" spans="1:16" s="17" customFormat="1" ht="15.75" customHeight="1" outlineLevel="1" x14ac:dyDescent="0.25">
      <c r="A67" s="186" t="s">
        <v>76</v>
      </c>
      <c r="B67" s="187"/>
      <c r="C67" s="187"/>
      <c r="D67" s="187"/>
      <c r="E67" s="187"/>
      <c r="F67" s="187"/>
      <c r="G67" s="187"/>
      <c r="H67" s="188"/>
      <c r="I67" s="69"/>
      <c r="J67" s="69">
        <v>319</v>
      </c>
      <c r="K67" s="69"/>
      <c r="L67" s="69">
        <v>10</v>
      </c>
      <c r="M67" s="69"/>
      <c r="N67" s="69">
        <v>4</v>
      </c>
      <c r="O67" s="26">
        <f>SUM(J67:N67)</f>
        <v>333</v>
      </c>
      <c r="P67" s="26">
        <f>I67*O67</f>
        <v>0</v>
      </c>
    </row>
    <row r="68" spans="1:16" s="17" customFormat="1" ht="33.75" customHeight="1" x14ac:dyDescent="0.25">
      <c r="A68" s="168" t="s">
        <v>77</v>
      </c>
      <c r="B68" s="169"/>
      <c r="C68" s="169"/>
      <c r="D68" s="169"/>
      <c r="E68" s="169"/>
      <c r="F68" s="169"/>
      <c r="G68" s="169"/>
      <c r="H68" s="170"/>
      <c r="I68" s="65">
        <v>114.61</v>
      </c>
      <c r="J68" s="21">
        <f t="shared" ref="J68:N68" si="14">SUM(J69:J81)</f>
        <v>2377</v>
      </c>
      <c r="K68" s="21">
        <f t="shared" si="14"/>
        <v>0</v>
      </c>
      <c r="L68" s="21">
        <f t="shared" si="14"/>
        <v>14984</v>
      </c>
      <c r="M68" s="21">
        <f t="shared" si="14"/>
        <v>0</v>
      </c>
      <c r="N68" s="21">
        <f t="shared" si="14"/>
        <v>7531</v>
      </c>
      <c r="O68" s="21">
        <f>SUM(J68:N68)</f>
        <v>24892</v>
      </c>
      <c r="P68" s="21">
        <f>I68*O68</f>
        <v>2852872.12</v>
      </c>
    </row>
    <row r="69" spans="1:16" s="17" customFormat="1" ht="15.75" customHeight="1" outlineLevel="1" x14ac:dyDescent="0.25">
      <c r="A69" s="186" t="s">
        <v>78</v>
      </c>
      <c r="B69" s="187"/>
      <c r="C69" s="187"/>
      <c r="D69" s="187"/>
      <c r="E69" s="187"/>
      <c r="F69" s="187"/>
      <c r="G69" s="187"/>
      <c r="H69" s="188"/>
      <c r="I69" s="67"/>
      <c r="J69" s="67">
        <v>2164</v>
      </c>
      <c r="K69" s="67"/>
      <c r="L69" s="67">
        <v>2496</v>
      </c>
      <c r="M69" s="67"/>
      <c r="N69" s="67">
        <v>1226</v>
      </c>
      <c r="O69" s="23">
        <f>SUM(J69:N69)</f>
        <v>5886</v>
      </c>
      <c r="P69" s="23">
        <f>I69*O69</f>
        <v>0</v>
      </c>
    </row>
    <row r="70" spans="1:16" s="17" customFormat="1" ht="15.75" customHeight="1" outlineLevel="1" x14ac:dyDescent="0.25">
      <c r="A70" s="186" t="s">
        <v>79</v>
      </c>
      <c r="B70" s="187"/>
      <c r="C70" s="187"/>
      <c r="D70" s="187"/>
      <c r="E70" s="187"/>
      <c r="F70" s="187"/>
      <c r="G70" s="187"/>
      <c r="H70" s="188"/>
      <c r="I70" s="67"/>
      <c r="J70" s="67">
        <v>1</v>
      </c>
      <c r="K70" s="67"/>
      <c r="L70" s="67">
        <v>2302</v>
      </c>
      <c r="M70" s="67"/>
      <c r="N70" s="67">
        <v>25</v>
      </c>
      <c r="O70" s="23">
        <f>SUM(J70:N70)</f>
        <v>2328</v>
      </c>
      <c r="P70" s="23">
        <f>I70*O70</f>
        <v>0</v>
      </c>
    </row>
    <row r="71" spans="1:16" s="17" customFormat="1" ht="15.75" customHeight="1" outlineLevel="1" x14ac:dyDescent="0.25">
      <c r="A71" s="186" t="s">
        <v>80</v>
      </c>
      <c r="B71" s="187"/>
      <c r="C71" s="187"/>
      <c r="D71" s="187"/>
      <c r="E71" s="187"/>
      <c r="F71" s="187"/>
      <c r="G71" s="187"/>
      <c r="H71" s="188"/>
      <c r="I71" s="67"/>
      <c r="J71" s="67">
        <v>0</v>
      </c>
      <c r="K71" s="67"/>
      <c r="L71" s="67">
        <v>821</v>
      </c>
      <c r="M71" s="67"/>
      <c r="N71" s="67">
        <v>42</v>
      </c>
      <c r="O71" s="23">
        <f>SUM(J71:N71)</f>
        <v>863</v>
      </c>
      <c r="P71" s="23">
        <f>I71*O71</f>
        <v>0</v>
      </c>
    </row>
    <row r="72" spans="1:16" s="17" customFormat="1" ht="15.75" customHeight="1" outlineLevel="1" x14ac:dyDescent="0.25">
      <c r="A72" s="186" t="s">
        <v>81</v>
      </c>
      <c r="B72" s="187"/>
      <c r="C72" s="187"/>
      <c r="D72" s="187"/>
      <c r="E72" s="187"/>
      <c r="F72" s="187"/>
      <c r="G72" s="187"/>
      <c r="H72" s="188"/>
      <c r="I72" s="67"/>
      <c r="J72" s="67">
        <v>0</v>
      </c>
      <c r="K72" s="67"/>
      <c r="L72" s="67">
        <v>2290</v>
      </c>
      <c r="M72" s="67"/>
      <c r="N72" s="67">
        <v>2344</v>
      </c>
      <c r="O72" s="23">
        <f>SUM(J72:N72)</f>
        <v>4634</v>
      </c>
      <c r="P72" s="23">
        <f>I72*O72</f>
        <v>0</v>
      </c>
    </row>
    <row r="73" spans="1:16" s="17" customFormat="1" ht="15.75" customHeight="1" outlineLevel="1" x14ac:dyDescent="0.25">
      <c r="A73" s="186" t="s">
        <v>82</v>
      </c>
      <c r="B73" s="187"/>
      <c r="C73" s="187"/>
      <c r="D73" s="187"/>
      <c r="E73" s="187"/>
      <c r="F73" s="187"/>
      <c r="G73" s="187"/>
      <c r="H73" s="188"/>
      <c r="I73" s="67"/>
      <c r="J73" s="67">
        <v>0</v>
      </c>
      <c r="K73" s="67"/>
      <c r="L73" s="67">
        <v>2302</v>
      </c>
      <c r="M73" s="67"/>
      <c r="N73" s="67">
        <v>2</v>
      </c>
      <c r="O73" s="23">
        <f>SUM(J73:N73)</f>
        <v>2304</v>
      </c>
      <c r="P73" s="23">
        <f>I73*O73</f>
        <v>0</v>
      </c>
    </row>
    <row r="74" spans="1:16" s="17" customFormat="1" ht="15.75" customHeight="1" outlineLevel="1" x14ac:dyDescent="0.25">
      <c r="A74" s="186" t="s">
        <v>83</v>
      </c>
      <c r="B74" s="187"/>
      <c r="C74" s="187"/>
      <c r="D74" s="187"/>
      <c r="E74" s="187"/>
      <c r="F74" s="187"/>
      <c r="G74" s="187"/>
      <c r="H74" s="188"/>
      <c r="I74" s="67"/>
      <c r="J74" s="130">
        <v>0</v>
      </c>
      <c r="K74" s="67"/>
      <c r="L74" s="67">
        <v>416</v>
      </c>
      <c r="M74" s="67"/>
      <c r="N74" s="67">
        <v>2</v>
      </c>
      <c r="O74" s="23">
        <f>SUM(J74:N74)</f>
        <v>418</v>
      </c>
      <c r="P74" s="23">
        <f>I74*O74</f>
        <v>0</v>
      </c>
    </row>
    <row r="75" spans="1:16" s="17" customFormat="1" ht="15.75" customHeight="1" outlineLevel="1" x14ac:dyDescent="0.25">
      <c r="A75" s="186" t="s">
        <v>103</v>
      </c>
      <c r="B75" s="187"/>
      <c r="C75" s="187"/>
      <c r="D75" s="187"/>
      <c r="E75" s="187"/>
      <c r="F75" s="187"/>
      <c r="G75" s="187"/>
      <c r="H75" s="188"/>
      <c r="I75" s="67"/>
      <c r="J75" s="67">
        <v>54</v>
      </c>
      <c r="K75" s="67"/>
      <c r="L75" s="67">
        <v>1372</v>
      </c>
      <c r="M75" s="67"/>
      <c r="N75" s="67">
        <v>1242</v>
      </c>
      <c r="O75" s="23">
        <f>SUM(J75:N75)</f>
        <v>2668</v>
      </c>
      <c r="P75" s="23">
        <f>I75*O75</f>
        <v>0</v>
      </c>
    </row>
    <row r="76" spans="1:16" s="17" customFormat="1" ht="15.75" customHeight="1" outlineLevel="1" x14ac:dyDescent="0.25">
      <c r="A76" s="186" t="s">
        <v>85</v>
      </c>
      <c r="B76" s="187"/>
      <c r="C76" s="187"/>
      <c r="D76" s="187"/>
      <c r="E76" s="187"/>
      <c r="F76" s="187"/>
      <c r="G76" s="187"/>
      <c r="H76" s="188"/>
      <c r="I76" s="67"/>
      <c r="J76" s="67">
        <v>0</v>
      </c>
      <c r="K76" s="67"/>
      <c r="L76" s="67">
        <v>2484</v>
      </c>
      <c r="M76" s="67"/>
      <c r="N76" s="67">
        <v>2086</v>
      </c>
      <c r="O76" s="23">
        <f>SUM(J76:N76)</f>
        <v>4570</v>
      </c>
      <c r="P76" s="23">
        <f>I76*O76</f>
        <v>0</v>
      </c>
    </row>
    <row r="77" spans="1:16" s="17" customFormat="1" ht="15.75" customHeight="1" outlineLevel="1" x14ac:dyDescent="0.25">
      <c r="A77" s="186" t="s">
        <v>136</v>
      </c>
      <c r="B77" s="187"/>
      <c r="C77" s="187"/>
      <c r="D77" s="187"/>
      <c r="E77" s="187"/>
      <c r="F77" s="187"/>
      <c r="G77" s="187"/>
      <c r="H77" s="188"/>
      <c r="I77" s="67"/>
      <c r="J77" s="67">
        <v>2</v>
      </c>
      <c r="K77" s="67"/>
      <c r="L77" s="67">
        <v>491</v>
      </c>
      <c r="M77" s="67"/>
      <c r="N77" s="67">
        <v>0</v>
      </c>
      <c r="O77" s="67">
        <f>SUM(J77:N77)</f>
        <v>493</v>
      </c>
      <c r="P77" s="67">
        <f>I77*O77</f>
        <v>0</v>
      </c>
    </row>
    <row r="78" spans="1:16" s="17" customFormat="1" ht="15.75" customHeight="1" outlineLevel="1" x14ac:dyDescent="0.25">
      <c r="A78" s="186" t="s">
        <v>86</v>
      </c>
      <c r="B78" s="187"/>
      <c r="C78" s="187"/>
      <c r="D78" s="187"/>
      <c r="E78" s="187"/>
      <c r="F78" s="187"/>
      <c r="G78" s="187"/>
      <c r="H78" s="188"/>
      <c r="I78" s="67"/>
      <c r="J78" s="67">
        <v>4</v>
      </c>
      <c r="K78" s="67"/>
      <c r="L78" s="67">
        <v>10</v>
      </c>
      <c r="M78" s="67"/>
      <c r="N78" s="67">
        <v>226</v>
      </c>
      <c r="O78" s="67">
        <f>SUM(J78:N78)</f>
        <v>240</v>
      </c>
      <c r="P78" s="23">
        <f>I78*O78</f>
        <v>0</v>
      </c>
    </row>
    <row r="79" spans="1:16" s="17" customFormat="1" ht="15.75" customHeight="1" outlineLevel="1" x14ac:dyDescent="0.25">
      <c r="A79" s="186" t="s">
        <v>87</v>
      </c>
      <c r="B79" s="187"/>
      <c r="C79" s="187"/>
      <c r="D79" s="187"/>
      <c r="E79" s="187"/>
      <c r="F79" s="187"/>
      <c r="G79" s="187"/>
      <c r="H79" s="188"/>
      <c r="I79" s="67"/>
      <c r="J79" s="67">
        <v>43</v>
      </c>
      <c r="K79" s="67"/>
      <c r="L79" s="67">
        <v>0</v>
      </c>
      <c r="M79" s="67"/>
      <c r="N79" s="67">
        <v>0</v>
      </c>
      <c r="O79" s="23">
        <f>SUM(J79:N79)</f>
        <v>43</v>
      </c>
      <c r="P79" s="23">
        <f>I79*O79</f>
        <v>0</v>
      </c>
    </row>
    <row r="80" spans="1:16" s="17" customFormat="1" ht="15.75" customHeight="1" outlineLevel="1" x14ac:dyDescent="0.25">
      <c r="A80" s="186" t="s">
        <v>88</v>
      </c>
      <c r="B80" s="187"/>
      <c r="C80" s="187"/>
      <c r="D80" s="187"/>
      <c r="E80" s="187"/>
      <c r="F80" s="187"/>
      <c r="G80" s="187"/>
      <c r="H80" s="188"/>
      <c r="I80" s="67"/>
      <c r="J80" s="67">
        <v>109</v>
      </c>
      <c r="K80" s="67"/>
      <c r="L80" s="67">
        <v>0</v>
      </c>
      <c r="M80" s="67"/>
      <c r="N80" s="67">
        <v>336</v>
      </c>
      <c r="O80" s="23">
        <f>SUM(J80:N80)</f>
        <v>445</v>
      </c>
      <c r="P80" s="23">
        <f>I80*O80</f>
        <v>0</v>
      </c>
    </row>
    <row r="81" spans="1:16" s="17" customFormat="1" ht="15.75" customHeight="1" outlineLevel="1" x14ac:dyDescent="0.25">
      <c r="A81" s="186" t="s">
        <v>89</v>
      </c>
      <c r="B81" s="187"/>
      <c r="C81" s="187"/>
      <c r="D81" s="187"/>
      <c r="E81" s="187"/>
      <c r="F81" s="187"/>
      <c r="G81" s="187"/>
      <c r="H81" s="188"/>
      <c r="I81" s="67"/>
      <c r="J81" s="67">
        <v>0</v>
      </c>
      <c r="K81" s="67"/>
      <c r="L81" s="67">
        <v>0</v>
      </c>
      <c r="M81" s="67"/>
      <c r="N81" s="5"/>
      <c r="O81" s="23">
        <f>SUM(J81:N81)</f>
        <v>0</v>
      </c>
      <c r="P81" s="23">
        <f>I81*O81</f>
        <v>0</v>
      </c>
    </row>
    <row r="82" spans="1:16" s="17" customFormat="1" ht="30.75" customHeight="1" x14ac:dyDescent="0.25">
      <c r="A82" s="168" t="s">
        <v>104</v>
      </c>
      <c r="B82" s="169"/>
      <c r="C82" s="169"/>
      <c r="D82" s="169"/>
      <c r="E82" s="169"/>
      <c r="F82" s="169"/>
      <c r="G82" s="169"/>
      <c r="H82" s="170"/>
      <c r="I82" s="65">
        <v>140.82</v>
      </c>
      <c r="J82" s="21">
        <f>SUM(J83:J84)</f>
        <v>0</v>
      </c>
      <c r="K82" s="65">
        <f t="shared" ref="K82:N82" si="15">SUM(K83:K84)</f>
        <v>0</v>
      </c>
      <c r="L82" s="65">
        <f t="shared" si="15"/>
        <v>1759</v>
      </c>
      <c r="M82" s="65">
        <f t="shared" si="15"/>
        <v>0</v>
      </c>
      <c r="N82" s="65">
        <f t="shared" si="15"/>
        <v>3355</v>
      </c>
      <c r="O82" s="21">
        <f>SUM(J82:N82)</f>
        <v>5114</v>
      </c>
      <c r="P82" s="21">
        <f>I82*O82</f>
        <v>720153.48</v>
      </c>
    </row>
    <row r="83" spans="1:16" s="17" customFormat="1" ht="15.75" customHeight="1" outlineLevel="1" x14ac:dyDescent="0.25">
      <c r="A83" s="174" t="s">
        <v>137</v>
      </c>
      <c r="B83" s="175"/>
      <c r="C83" s="175"/>
      <c r="D83" s="175"/>
      <c r="E83" s="175"/>
      <c r="F83" s="175"/>
      <c r="G83" s="175"/>
      <c r="H83" s="176"/>
      <c r="I83" s="67"/>
      <c r="J83" s="5"/>
      <c r="K83" s="5"/>
      <c r="L83" s="5">
        <v>349</v>
      </c>
      <c r="M83" s="5"/>
      <c r="N83" s="5"/>
      <c r="O83" s="67">
        <f>SUM(J83:N83)</f>
        <v>349</v>
      </c>
      <c r="P83" s="67">
        <f>I83*O83</f>
        <v>0</v>
      </c>
    </row>
    <row r="84" spans="1:16" s="17" customFormat="1" ht="15.75" customHeight="1" outlineLevel="1" x14ac:dyDescent="0.25">
      <c r="A84" s="174" t="s">
        <v>91</v>
      </c>
      <c r="B84" s="175"/>
      <c r="C84" s="175"/>
      <c r="D84" s="175"/>
      <c r="E84" s="175"/>
      <c r="F84" s="175"/>
      <c r="G84" s="175"/>
      <c r="H84" s="176"/>
      <c r="I84" s="23"/>
      <c r="J84" s="5">
        <v>0</v>
      </c>
      <c r="K84" s="5"/>
      <c r="L84" s="5">
        <v>1410</v>
      </c>
      <c r="M84" s="5"/>
      <c r="N84" s="5">
        <v>3355</v>
      </c>
      <c r="O84" s="23">
        <f>SUM(J84:N84)</f>
        <v>4765</v>
      </c>
      <c r="P84" s="23">
        <f>I84*O84</f>
        <v>0</v>
      </c>
    </row>
    <row r="85" spans="1:16" s="17" customFormat="1" ht="15.75" customHeight="1" x14ac:dyDescent="0.25">
      <c r="A85" s="168" t="s">
        <v>22</v>
      </c>
      <c r="B85" s="169"/>
      <c r="C85" s="169"/>
      <c r="D85" s="169"/>
      <c r="E85" s="169"/>
      <c r="F85" s="169"/>
      <c r="G85" s="169"/>
      <c r="H85" s="170"/>
      <c r="I85" s="18"/>
      <c r="J85" s="21">
        <f t="shared" ref="J85:P85" si="16">SUM(J82,J68,J56,J54,J51)</f>
        <v>7920</v>
      </c>
      <c r="K85" s="21">
        <f t="shared" si="16"/>
        <v>0</v>
      </c>
      <c r="L85" s="21">
        <f t="shared" si="16"/>
        <v>31589</v>
      </c>
      <c r="M85" s="21">
        <f t="shared" si="16"/>
        <v>0</v>
      </c>
      <c r="N85" s="21">
        <f t="shared" si="16"/>
        <v>24124</v>
      </c>
      <c r="O85" s="21">
        <f t="shared" si="16"/>
        <v>63633</v>
      </c>
      <c r="P85" s="21">
        <f t="shared" si="16"/>
        <v>9589909.3100000005</v>
      </c>
    </row>
    <row r="86" spans="1:16" s="17" customFormat="1" ht="34.5" customHeight="1" x14ac:dyDescent="0.25">
      <c r="A86" s="162" t="s">
        <v>92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s="17" customFormat="1" ht="34.5" customHeight="1" x14ac:dyDescent="0.25">
      <c r="A87" s="168" t="s">
        <v>93</v>
      </c>
      <c r="B87" s="169"/>
      <c r="C87" s="169"/>
      <c r="D87" s="169"/>
      <c r="E87" s="169"/>
      <c r="F87" s="169"/>
      <c r="G87" s="169"/>
      <c r="H87" s="170"/>
      <c r="I87" s="65">
        <v>127.3</v>
      </c>
      <c r="J87" s="21">
        <f>SUM(J88)</f>
        <v>0</v>
      </c>
      <c r="K87" s="21">
        <f t="shared" ref="K87:N87" si="17">SUM(K88)</f>
        <v>0</v>
      </c>
      <c r="L87" s="21">
        <f t="shared" si="17"/>
        <v>0</v>
      </c>
      <c r="M87" s="21">
        <f t="shared" si="17"/>
        <v>0</v>
      </c>
      <c r="N87" s="21">
        <f t="shared" si="17"/>
        <v>91</v>
      </c>
      <c r="O87" s="21">
        <f>SUM(J87:N87)</f>
        <v>91</v>
      </c>
      <c r="P87" s="21">
        <f>I87*O87</f>
        <v>11584.3</v>
      </c>
    </row>
    <row r="88" spans="1:16" s="27" customFormat="1" ht="15.75" customHeight="1" outlineLevel="1" x14ac:dyDescent="0.25">
      <c r="A88" s="193" t="s">
        <v>96</v>
      </c>
      <c r="B88" s="193"/>
      <c r="C88" s="193"/>
      <c r="D88" s="193"/>
      <c r="E88" s="193"/>
      <c r="F88" s="193"/>
      <c r="G88" s="193"/>
      <c r="H88" s="194"/>
      <c r="I88" s="66"/>
      <c r="J88" s="4"/>
      <c r="K88" s="4"/>
      <c r="L88" s="4"/>
      <c r="M88" s="4"/>
      <c r="N88" s="4">
        <v>91</v>
      </c>
      <c r="O88" s="22"/>
      <c r="P88" s="22"/>
    </row>
    <row r="89" spans="1:16" s="17" customFormat="1" ht="33.75" customHeight="1" x14ac:dyDescent="0.25">
      <c r="A89" s="168" t="s">
        <v>94</v>
      </c>
      <c r="B89" s="169"/>
      <c r="C89" s="169"/>
      <c r="D89" s="169"/>
      <c r="E89" s="169"/>
      <c r="F89" s="169"/>
      <c r="G89" s="169"/>
      <c r="H89" s="170"/>
      <c r="I89" s="65">
        <v>201.34</v>
      </c>
      <c r="J89" s="21">
        <f>SUM(J90)</f>
        <v>0</v>
      </c>
      <c r="K89" s="21">
        <f t="shared" ref="K89:N89" si="18">SUM(K90)</f>
        <v>0</v>
      </c>
      <c r="L89" s="21">
        <f t="shared" si="18"/>
        <v>0</v>
      </c>
      <c r="M89" s="21">
        <f t="shared" si="18"/>
        <v>0</v>
      </c>
      <c r="N89" s="21">
        <f t="shared" si="18"/>
        <v>790</v>
      </c>
      <c r="O89" s="21">
        <f>SUM(J89:N89)</f>
        <v>790</v>
      </c>
      <c r="P89" s="21">
        <f>I89*O89</f>
        <v>159058.6</v>
      </c>
    </row>
    <row r="90" spans="1:16" s="27" customFormat="1" ht="39" customHeight="1" outlineLevel="1" x14ac:dyDescent="0.25">
      <c r="A90" s="193" t="s">
        <v>65</v>
      </c>
      <c r="B90" s="193"/>
      <c r="C90" s="193"/>
      <c r="D90" s="193"/>
      <c r="E90" s="193"/>
      <c r="F90" s="193"/>
      <c r="G90" s="193"/>
      <c r="H90" s="194"/>
      <c r="I90" s="66"/>
      <c r="J90" s="4"/>
      <c r="K90" s="4"/>
      <c r="L90" s="4"/>
      <c r="M90" s="4"/>
      <c r="N90" s="4">
        <v>790</v>
      </c>
      <c r="O90" s="22"/>
      <c r="P90" s="22"/>
    </row>
    <row r="91" spans="1:16" s="17" customFormat="1" ht="21" customHeight="1" x14ac:dyDescent="0.25">
      <c r="A91" s="168" t="s">
        <v>95</v>
      </c>
      <c r="B91" s="169"/>
      <c r="C91" s="169"/>
      <c r="D91" s="169"/>
      <c r="E91" s="169"/>
      <c r="F91" s="169"/>
      <c r="G91" s="169"/>
      <c r="H91" s="170"/>
      <c r="I91" s="65">
        <v>128.44</v>
      </c>
      <c r="J91" s="21">
        <f>SUM(J92)</f>
        <v>0</v>
      </c>
      <c r="K91" s="21">
        <f t="shared" ref="K91:N91" si="19">SUM(K92)</f>
        <v>0</v>
      </c>
      <c r="L91" s="21">
        <f t="shared" si="19"/>
        <v>491</v>
      </c>
      <c r="M91" s="21">
        <f t="shared" si="19"/>
        <v>0</v>
      </c>
      <c r="N91" s="21">
        <f t="shared" si="19"/>
        <v>2494</v>
      </c>
      <c r="O91" s="20">
        <f>SUM(J91:N91)</f>
        <v>2985</v>
      </c>
      <c r="P91" s="20">
        <f>I91*O91</f>
        <v>383393.39999999997</v>
      </c>
    </row>
    <row r="92" spans="1:16" s="27" customFormat="1" ht="15.75" customHeight="1" outlineLevel="1" x14ac:dyDescent="0.25">
      <c r="A92" s="193" t="s">
        <v>105</v>
      </c>
      <c r="B92" s="193"/>
      <c r="C92" s="193"/>
      <c r="D92" s="193"/>
      <c r="E92" s="193"/>
      <c r="F92" s="193"/>
      <c r="G92" s="193"/>
      <c r="H92" s="194"/>
      <c r="I92" s="22"/>
      <c r="J92" s="4"/>
      <c r="K92" s="4"/>
      <c r="L92" s="4">
        <v>491</v>
      </c>
      <c r="M92" s="4"/>
      <c r="N92" s="4">
        <v>2494</v>
      </c>
      <c r="O92" s="22"/>
      <c r="P92" s="22"/>
    </row>
    <row r="93" spans="1:16" s="17" customFormat="1" ht="15.75" customHeight="1" x14ac:dyDescent="0.25">
      <c r="A93" s="168" t="s">
        <v>22</v>
      </c>
      <c r="B93" s="169"/>
      <c r="C93" s="169"/>
      <c r="D93" s="169"/>
      <c r="E93" s="169"/>
      <c r="F93" s="169"/>
      <c r="G93" s="169"/>
      <c r="H93" s="170"/>
      <c r="I93" s="18"/>
      <c r="J93" s="21">
        <f>SUM(J87,J89,J91)</f>
        <v>0</v>
      </c>
      <c r="K93" s="21">
        <f t="shared" ref="K93:N93" si="20">SUM(K87,K89,K91)</f>
        <v>0</v>
      </c>
      <c r="L93" s="21">
        <f t="shared" si="20"/>
        <v>491</v>
      </c>
      <c r="M93" s="21">
        <f t="shared" si="20"/>
        <v>0</v>
      </c>
      <c r="N93" s="21">
        <f t="shared" si="20"/>
        <v>3375</v>
      </c>
      <c r="O93" s="21">
        <f>SUM(O87:O91)</f>
        <v>3866</v>
      </c>
      <c r="P93" s="21">
        <f>SUM(P87:P91)</f>
        <v>554036.29999999993</v>
      </c>
    </row>
    <row r="94" spans="1:16" ht="15.75" customHeight="1" x14ac:dyDescent="0.25">
      <c r="A94" s="195" t="s">
        <v>13</v>
      </c>
      <c r="B94" s="195"/>
      <c r="C94" s="195"/>
      <c r="D94" s="195"/>
      <c r="E94" s="195"/>
      <c r="F94" s="195"/>
      <c r="G94" s="195"/>
      <c r="H94" s="195"/>
      <c r="I94" s="58"/>
      <c r="J94" s="58">
        <f t="shared" ref="J94:P94" si="21">SUM(J93,J85,J49,J35,J12)</f>
        <v>44947</v>
      </c>
      <c r="K94" s="58">
        <f t="shared" si="21"/>
        <v>0</v>
      </c>
      <c r="L94" s="58">
        <f t="shared" si="21"/>
        <v>55905</v>
      </c>
      <c r="M94" s="58">
        <f t="shared" si="21"/>
        <v>0</v>
      </c>
      <c r="N94" s="58">
        <f t="shared" si="21"/>
        <v>54114</v>
      </c>
      <c r="O94" s="58">
        <f t="shared" si="21"/>
        <v>154966</v>
      </c>
      <c r="P94" s="58">
        <f t="shared" si="21"/>
        <v>33719414.010000005</v>
      </c>
    </row>
    <row r="96" spans="1:16" x14ac:dyDescent="0.2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</row>
    <row r="97" spans="1:16" x14ac:dyDescent="0.25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</row>
    <row r="98" spans="1:16" s="33" customFormat="1" x14ac:dyDescent="0.25">
      <c r="A98" s="11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2"/>
      <c r="P98" s="32"/>
    </row>
    <row r="99" spans="1:16" x14ac:dyDescent="0.25">
      <c r="A99" s="34"/>
      <c r="B99" s="35"/>
      <c r="C99" s="13"/>
      <c r="D99" s="16"/>
      <c r="E99" s="34"/>
      <c r="F99" s="34"/>
      <c r="G99" s="34"/>
      <c r="H99" s="13"/>
      <c r="I99" s="13"/>
      <c r="J99" s="13"/>
      <c r="K99" s="13"/>
      <c r="L99" s="13"/>
      <c r="M99" s="13"/>
      <c r="N99" s="13"/>
      <c r="O99" s="31"/>
      <c r="P99" s="31"/>
    </row>
    <row r="100" spans="1:16" x14ac:dyDescent="0.25">
      <c r="A100" s="37" t="s">
        <v>142</v>
      </c>
      <c r="B100" s="37"/>
      <c r="C100" s="11"/>
      <c r="D100" s="131"/>
      <c r="E100" s="134"/>
      <c r="F100" s="134"/>
      <c r="G100" s="134"/>
      <c r="H100" s="134"/>
      <c r="I100" s="37"/>
      <c r="J100" s="137" t="s">
        <v>138</v>
      </c>
      <c r="K100" s="138"/>
      <c r="L100" s="138" t="s">
        <v>147</v>
      </c>
      <c r="M100" s="138"/>
      <c r="N100" s="73"/>
      <c r="O100" s="31"/>
      <c r="P100" s="31"/>
    </row>
    <row r="101" spans="1:16" s="40" customFormat="1" ht="18.75" x14ac:dyDescent="0.25">
      <c r="B101" s="41"/>
      <c r="C101" s="41"/>
      <c r="D101" s="41" t="s">
        <v>141</v>
      </c>
      <c r="E101" s="41"/>
      <c r="F101" s="41"/>
      <c r="G101" s="192"/>
      <c r="H101" s="192"/>
      <c r="I101" s="42"/>
      <c r="J101" s="41" t="s">
        <v>24</v>
      </c>
      <c r="K101" s="43"/>
      <c r="L101" s="192" t="s">
        <v>143</v>
      </c>
      <c r="M101" s="192"/>
      <c r="O101" s="46"/>
      <c r="P101" s="46"/>
    </row>
    <row r="102" spans="1:16" x14ac:dyDescent="0.25">
      <c r="A102" s="47"/>
      <c r="B102" s="48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31"/>
      <c r="P102" s="31"/>
    </row>
    <row r="103" spans="1:16" x14ac:dyDescent="0.25">
      <c r="A103" s="13"/>
      <c r="B103" s="4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31"/>
      <c r="P103" s="31"/>
    </row>
    <row r="104" spans="1:16" x14ac:dyDescent="0.25">
      <c r="A104" s="133" t="s">
        <v>139</v>
      </c>
      <c r="B104" s="136" t="s">
        <v>140</v>
      </c>
      <c r="C104" s="11"/>
      <c r="D104" s="13"/>
      <c r="E104" s="13"/>
      <c r="F104" s="132"/>
      <c r="G104" s="132"/>
      <c r="H104" s="13"/>
      <c r="I104" s="13"/>
      <c r="J104" s="13"/>
      <c r="K104" s="13"/>
      <c r="L104" s="13"/>
      <c r="M104" s="13"/>
      <c r="N104" s="13"/>
      <c r="O104" s="31"/>
      <c r="P104" s="31"/>
    </row>
    <row r="105" spans="1:16" x14ac:dyDescent="0.25">
      <c r="A105" s="13"/>
      <c r="B105" s="4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31"/>
      <c r="P105" s="31"/>
    </row>
    <row r="106" spans="1:16" x14ac:dyDescent="0.25">
      <c r="A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</row>
    <row r="107" spans="1:16" s="40" customFormat="1" ht="18.75" x14ac:dyDescent="0.25">
      <c r="A107" s="51"/>
      <c r="B107" s="44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5"/>
      <c r="P107" s="45"/>
    </row>
    <row r="108" spans="1:16" x14ac:dyDescent="0.25">
      <c r="A108" s="11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/>
      <c r="P108" s="31"/>
    </row>
    <row r="109" spans="1:16" x14ac:dyDescent="0.25">
      <c r="A109" s="11"/>
      <c r="B109" s="11"/>
      <c r="C109" s="11"/>
      <c r="D109" s="11"/>
      <c r="E109" s="11"/>
      <c r="F109" s="11"/>
      <c r="G109" s="11"/>
      <c r="H109" s="11"/>
      <c r="I109" s="29"/>
      <c r="J109" s="30"/>
      <c r="K109" s="30"/>
      <c r="L109" s="30"/>
      <c r="M109" s="30"/>
      <c r="N109" s="30"/>
      <c r="O109" s="31"/>
      <c r="P109" s="31"/>
    </row>
  </sheetData>
  <sheetProtection sheet="1" objects="1" scenarios="1"/>
  <mergeCells count="101">
    <mergeCell ref="G101:H101"/>
    <mergeCell ref="A91:H91"/>
    <mergeCell ref="A92:H92"/>
    <mergeCell ref="A93:H93"/>
    <mergeCell ref="A94:H94"/>
    <mergeCell ref="A96:P96"/>
    <mergeCell ref="A97:P97"/>
    <mergeCell ref="A85:H85"/>
    <mergeCell ref="A86:P86"/>
    <mergeCell ref="A87:H87"/>
    <mergeCell ref="A88:H88"/>
    <mergeCell ref="A89:H89"/>
    <mergeCell ref="A90:H90"/>
    <mergeCell ref="L101:M101"/>
    <mergeCell ref="A78:H78"/>
    <mergeCell ref="A79:H79"/>
    <mergeCell ref="A80:H80"/>
    <mergeCell ref="A81:H81"/>
    <mergeCell ref="A82:H82"/>
    <mergeCell ref="A84:H84"/>
    <mergeCell ref="A71:H71"/>
    <mergeCell ref="A72:H72"/>
    <mergeCell ref="A73:H73"/>
    <mergeCell ref="A74:H74"/>
    <mergeCell ref="A75:H75"/>
    <mergeCell ref="A76:H76"/>
    <mergeCell ref="A83:H83"/>
    <mergeCell ref="A77:H77"/>
    <mergeCell ref="A65:H65"/>
    <mergeCell ref="A66:H66"/>
    <mergeCell ref="A67:H67"/>
    <mergeCell ref="A68:H68"/>
    <mergeCell ref="A69:H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H55"/>
    <mergeCell ref="A56:H56"/>
    <mergeCell ref="A57:H57"/>
    <mergeCell ref="A58:H58"/>
    <mergeCell ref="A47:H47"/>
    <mergeCell ref="A48:H48"/>
    <mergeCell ref="A49:H49"/>
    <mergeCell ref="A50:P50"/>
    <mergeCell ref="A51:H51"/>
    <mergeCell ref="A52:H52"/>
    <mergeCell ref="A41:H41"/>
    <mergeCell ref="A42:H42"/>
    <mergeCell ref="A43:H43"/>
    <mergeCell ref="A44:H44"/>
    <mergeCell ref="A45:H45"/>
    <mergeCell ref="A46:H46"/>
    <mergeCell ref="A35:H35"/>
    <mergeCell ref="A36:P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P13"/>
    <mergeCell ref="A14:H14"/>
    <mergeCell ref="A15:H15"/>
    <mergeCell ref="A16:H16"/>
    <mergeCell ref="A8:H8"/>
    <mergeCell ref="A9:H9"/>
    <mergeCell ref="A10:H10"/>
    <mergeCell ref="A1:P1"/>
    <mergeCell ref="A2:H4"/>
    <mergeCell ref="I2:I4"/>
    <mergeCell ref="J2:N2"/>
    <mergeCell ref="O2:O3"/>
    <mergeCell ref="P2:P3"/>
    <mergeCell ref="J3:N3"/>
    <mergeCell ref="A5:P5"/>
    <mergeCell ref="A6:H6"/>
    <mergeCell ref="A7:H7"/>
  </mergeCells>
  <pageMargins left="0.82677165354330717" right="0.23622047244094491" top="0.35433070866141736" bottom="0.35433070866141736" header="0" footer="0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2"/>
  <sheetViews>
    <sheetView zoomScaleSheetLayoutView="55" workbookViewId="0">
      <selection sqref="A1:AF1"/>
    </sheetView>
  </sheetViews>
  <sheetFormatPr defaultRowHeight="15.75" outlineLevelRow="1" x14ac:dyDescent="0.25"/>
  <cols>
    <col min="1" max="1" width="9.7109375" style="7" customWidth="1"/>
    <col min="2" max="2" width="4.5703125" style="7" customWidth="1"/>
    <col min="3" max="3" width="1.7109375" style="7" customWidth="1"/>
    <col min="4" max="4" width="9.140625" style="7"/>
    <col min="5" max="5" width="3.28515625" style="7" bestFit="1" customWidth="1"/>
    <col min="6" max="6" width="3.28515625" style="7" customWidth="1"/>
    <col min="7" max="7" width="4.5703125" style="7" bestFit="1" customWidth="1"/>
    <col min="8" max="8" width="11.5703125" style="7" customWidth="1"/>
    <col min="9" max="9" width="12.28515625" style="8" customWidth="1"/>
    <col min="10" max="10" width="7.85546875" style="9" customWidth="1"/>
    <col min="11" max="11" width="6.85546875" style="9" customWidth="1"/>
    <col min="12" max="12" width="6.140625" style="9" customWidth="1"/>
    <col min="13" max="13" width="6" style="9" customWidth="1"/>
    <col min="14" max="14" width="5.42578125" style="9" customWidth="1"/>
    <col min="15" max="15" width="6" style="9" customWidth="1"/>
    <col min="16" max="16" width="6.140625" style="9" customWidth="1"/>
    <col min="17" max="17" width="6" style="9" customWidth="1"/>
    <col min="18" max="29" width="4" style="73" hidden="1" customWidth="1"/>
    <col min="30" max="30" width="0.140625" style="73" customWidth="1"/>
    <col min="31" max="31" width="14.85546875" style="10" bestFit="1" customWidth="1"/>
    <col min="32" max="32" width="13.140625" style="10" bestFit="1" customWidth="1"/>
    <col min="33" max="33" width="5.85546875" style="7" customWidth="1"/>
    <col min="34" max="34" width="5.42578125" style="7" customWidth="1"/>
    <col min="35" max="35" width="5" style="7" customWidth="1"/>
    <col min="36" max="36" width="5.140625" style="7" customWidth="1"/>
    <col min="37" max="37" width="4.7109375" style="7" customWidth="1"/>
    <col min="38" max="39" width="5.28515625" style="7" customWidth="1"/>
    <col min="40" max="40" width="5.140625" style="7" customWidth="1"/>
    <col min="41" max="41" width="4.85546875" style="7" customWidth="1"/>
    <col min="42" max="42" width="5" style="7" customWidth="1"/>
    <col min="43" max="43" width="4.7109375" style="7" customWidth="1"/>
    <col min="44" max="44" width="5.140625" style="7" customWidth="1"/>
    <col min="45" max="45" width="5.42578125" style="7" customWidth="1"/>
    <col min="46" max="46" width="5.28515625" style="7" customWidth="1"/>
    <col min="47" max="47" width="6.28515625" style="7" customWidth="1"/>
    <col min="48" max="48" width="18.85546875" style="7" customWidth="1"/>
    <col min="49" max="49" width="12.140625" style="7" customWidth="1"/>
    <col min="50" max="50" width="13.7109375" style="7" customWidth="1"/>
    <col min="51" max="16384" width="9.140625" style="7"/>
  </cols>
  <sheetData>
    <row r="1" spans="1:51" ht="51" customHeight="1" x14ac:dyDescent="0.25">
      <c r="A1" s="146" t="s">
        <v>151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1"/>
    </row>
    <row r="2" spans="1:51" ht="27.75" customHeight="1" x14ac:dyDescent="0.25">
      <c r="A2" s="147" t="s">
        <v>14</v>
      </c>
      <c r="B2" s="148"/>
      <c r="C2" s="148"/>
      <c r="D2" s="148"/>
      <c r="E2" s="148"/>
      <c r="F2" s="148"/>
      <c r="G2" s="148"/>
      <c r="H2" s="149"/>
      <c r="I2" s="203" t="s">
        <v>1</v>
      </c>
      <c r="J2" s="206"/>
      <c r="K2" s="207"/>
      <c r="L2" s="207"/>
      <c r="M2" s="207"/>
      <c r="N2" s="208"/>
      <c r="O2" s="158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209" t="s">
        <v>15</v>
      </c>
      <c r="AF2" s="199" t="s">
        <v>10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1"/>
    </row>
    <row r="3" spans="1:51" ht="15.75" customHeight="1" x14ac:dyDescent="0.25">
      <c r="A3" s="150"/>
      <c r="B3" s="151"/>
      <c r="C3" s="151"/>
      <c r="D3" s="151"/>
      <c r="E3" s="151"/>
      <c r="F3" s="151"/>
      <c r="G3" s="151"/>
      <c r="H3" s="152"/>
      <c r="I3" s="204"/>
      <c r="J3" s="201" t="s">
        <v>148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10"/>
      <c r="AF3" s="200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ht="31.5" x14ac:dyDescent="0.25">
      <c r="A4" s="153"/>
      <c r="B4" s="154"/>
      <c r="C4" s="154"/>
      <c r="D4" s="154"/>
      <c r="E4" s="154"/>
      <c r="F4" s="154"/>
      <c r="G4" s="154"/>
      <c r="H4" s="155"/>
      <c r="I4" s="205"/>
      <c r="J4" s="57" t="s">
        <v>2</v>
      </c>
      <c r="K4" s="57" t="s">
        <v>3</v>
      </c>
      <c r="L4" s="57" t="s">
        <v>4</v>
      </c>
      <c r="M4" s="57" t="s">
        <v>5</v>
      </c>
      <c r="N4" s="57" t="s">
        <v>6</v>
      </c>
      <c r="O4" s="57" t="s">
        <v>7</v>
      </c>
      <c r="P4" s="57" t="s">
        <v>8</v>
      </c>
      <c r="Q4" s="57" t="s">
        <v>9</v>
      </c>
      <c r="R4" s="70" t="s">
        <v>106</v>
      </c>
      <c r="S4" s="70" t="s">
        <v>107</v>
      </c>
      <c r="T4" s="70" t="s">
        <v>108</v>
      </c>
      <c r="U4" s="70" t="s">
        <v>109</v>
      </c>
      <c r="V4" s="70" t="s">
        <v>23</v>
      </c>
      <c r="W4" s="70" t="s">
        <v>110</v>
      </c>
      <c r="X4" s="70" t="s">
        <v>111</v>
      </c>
      <c r="Y4" s="70" t="s">
        <v>112</v>
      </c>
      <c r="Z4" s="70" t="s">
        <v>113</v>
      </c>
      <c r="AA4" s="70" t="s">
        <v>114</v>
      </c>
      <c r="AB4" s="70" t="s">
        <v>115</v>
      </c>
      <c r="AC4" s="70" t="s">
        <v>116</v>
      </c>
      <c r="AD4" s="70" t="s">
        <v>117</v>
      </c>
      <c r="AE4" s="57"/>
      <c r="AF4" s="5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1"/>
      <c r="AW4" s="11"/>
      <c r="AX4" s="11"/>
      <c r="AY4" s="11"/>
    </row>
    <row r="5" spans="1:51" s="17" customFormat="1" ht="15.75" customHeight="1" x14ac:dyDescent="0.25">
      <c r="A5" s="213" t="s">
        <v>11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</row>
    <row r="6" spans="1:51" s="11" customFormat="1" ht="39" customHeight="1" x14ac:dyDescent="0.25">
      <c r="A6" s="214" t="s">
        <v>25</v>
      </c>
      <c r="B6" s="214"/>
      <c r="C6" s="214"/>
      <c r="D6" s="214"/>
      <c r="E6" s="214"/>
      <c r="F6" s="214"/>
      <c r="G6" s="214"/>
      <c r="H6" s="214"/>
      <c r="I6" s="18">
        <v>348.3</v>
      </c>
      <c r="J6" s="65">
        <v>399</v>
      </c>
      <c r="K6" s="65">
        <v>413</v>
      </c>
      <c r="L6" s="65">
        <v>433</v>
      </c>
      <c r="M6" s="65">
        <v>320</v>
      </c>
      <c r="N6" s="65">
        <v>329</v>
      </c>
      <c r="O6" s="65">
        <v>249</v>
      </c>
      <c r="P6" s="65">
        <v>418</v>
      </c>
      <c r="Q6" s="76"/>
      <c r="R6" s="78"/>
      <c r="S6" s="80"/>
      <c r="T6" s="82"/>
      <c r="U6" s="84"/>
      <c r="V6" s="86"/>
      <c r="W6" s="88"/>
      <c r="X6" s="90"/>
      <c r="Y6" s="92"/>
      <c r="Z6" s="94"/>
      <c r="AA6" s="96"/>
      <c r="AB6" s="98"/>
      <c r="AC6" s="100"/>
      <c r="AD6" s="102"/>
      <c r="AE6" s="21">
        <f>SUM(J6:AD6)</f>
        <v>2561</v>
      </c>
      <c r="AF6" s="21">
        <f>I6*AE6</f>
        <v>891996.3</v>
      </c>
    </row>
    <row r="7" spans="1:51" s="11" customFormat="1" ht="33" customHeight="1" x14ac:dyDescent="0.25">
      <c r="A7" s="214" t="s">
        <v>16</v>
      </c>
      <c r="B7" s="214"/>
      <c r="C7" s="214"/>
      <c r="D7" s="214"/>
      <c r="E7" s="214"/>
      <c r="F7" s="214"/>
      <c r="G7" s="214"/>
      <c r="H7" s="214"/>
      <c r="I7" s="18">
        <v>348.3</v>
      </c>
      <c r="J7" s="65">
        <v>399</v>
      </c>
      <c r="K7" s="65">
        <v>413</v>
      </c>
      <c r="L7" s="65">
        <v>433</v>
      </c>
      <c r="M7" s="65">
        <v>320</v>
      </c>
      <c r="N7" s="65">
        <v>329</v>
      </c>
      <c r="O7" s="65">
        <v>249</v>
      </c>
      <c r="P7" s="65">
        <v>418</v>
      </c>
      <c r="Q7" s="76"/>
      <c r="R7" s="78"/>
      <c r="S7" s="80"/>
      <c r="T7" s="82"/>
      <c r="U7" s="84"/>
      <c r="V7" s="86"/>
      <c r="W7" s="88"/>
      <c r="X7" s="90"/>
      <c r="Y7" s="92"/>
      <c r="Z7" s="94"/>
      <c r="AA7" s="96"/>
      <c r="AB7" s="98"/>
      <c r="AC7" s="100"/>
      <c r="AD7" s="102"/>
      <c r="AE7" s="21">
        <f>SUM(J7:AD7)</f>
        <v>2561</v>
      </c>
      <c r="AF7" s="21">
        <f>I7*AE7</f>
        <v>891996.3</v>
      </c>
    </row>
    <row r="8" spans="1:51" s="11" customFormat="1" ht="58.5" customHeight="1" x14ac:dyDescent="0.25">
      <c r="A8" s="214" t="s">
        <v>17</v>
      </c>
      <c r="B8" s="214"/>
      <c r="C8" s="214"/>
      <c r="D8" s="214"/>
      <c r="E8" s="214"/>
      <c r="F8" s="214"/>
      <c r="G8" s="214"/>
      <c r="H8" s="214"/>
      <c r="I8" s="18">
        <v>31.9</v>
      </c>
      <c r="J8" s="65">
        <v>399</v>
      </c>
      <c r="K8" s="65">
        <v>413</v>
      </c>
      <c r="L8" s="65">
        <v>433</v>
      </c>
      <c r="M8" s="65">
        <v>320</v>
      </c>
      <c r="N8" s="65">
        <v>329</v>
      </c>
      <c r="O8" s="65">
        <v>249</v>
      </c>
      <c r="P8" s="65">
        <v>418</v>
      </c>
      <c r="Q8" s="76"/>
      <c r="R8" s="78"/>
      <c r="S8" s="80"/>
      <c r="T8" s="82"/>
      <c r="U8" s="84"/>
      <c r="V8" s="86"/>
      <c r="W8" s="88"/>
      <c r="X8" s="90"/>
      <c r="Y8" s="92"/>
      <c r="Z8" s="94"/>
      <c r="AA8" s="96"/>
      <c r="AB8" s="98"/>
      <c r="AC8" s="100"/>
      <c r="AD8" s="102"/>
      <c r="AE8" s="21">
        <f>SUM(J8:AD8)</f>
        <v>2561</v>
      </c>
      <c r="AF8" s="21">
        <f>I8*AE8</f>
        <v>81695.899999999994</v>
      </c>
    </row>
    <row r="9" spans="1:51" s="11" customFormat="1" ht="66" customHeight="1" x14ac:dyDescent="0.25">
      <c r="A9" s="143" t="s">
        <v>28</v>
      </c>
      <c r="B9" s="144"/>
      <c r="C9" s="144"/>
      <c r="D9" s="144"/>
      <c r="E9" s="144"/>
      <c r="F9" s="144"/>
      <c r="G9" s="144"/>
      <c r="H9" s="145"/>
      <c r="I9" s="18">
        <v>88.2</v>
      </c>
      <c r="J9" s="65">
        <v>399</v>
      </c>
      <c r="K9" s="65">
        <v>413</v>
      </c>
      <c r="L9" s="65">
        <v>433</v>
      </c>
      <c r="M9" s="65">
        <v>320</v>
      </c>
      <c r="N9" s="65">
        <v>329</v>
      </c>
      <c r="O9" s="65">
        <v>239</v>
      </c>
      <c r="P9" s="65">
        <v>418</v>
      </c>
      <c r="Q9" s="76"/>
      <c r="R9" s="78"/>
      <c r="S9" s="80"/>
      <c r="T9" s="82"/>
      <c r="U9" s="84"/>
      <c r="V9" s="86"/>
      <c r="W9" s="88"/>
      <c r="X9" s="90"/>
      <c r="Y9" s="92"/>
      <c r="Z9" s="94"/>
      <c r="AA9" s="96"/>
      <c r="AB9" s="98"/>
      <c r="AC9" s="100"/>
      <c r="AD9" s="102"/>
      <c r="AE9" s="21">
        <f>SUM(J9:AD9)</f>
        <v>2551</v>
      </c>
      <c r="AF9" s="21">
        <f>I9*AE9</f>
        <v>224998.2</v>
      </c>
    </row>
    <row r="10" spans="1:51" x14ac:dyDescent="0.25">
      <c r="A10" s="211" t="s">
        <v>22</v>
      </c>
      <c r="B10" s="211"/>
      <c r="C10" s="211"/>
      <c r="D10" s="211"/>
      <c r="E10" s="211"/>
      <c r="F10" s="211"/>
      <c r="G10" s="211"/>
      <c r="H10" s="211"/>
      <c r="I10" s="54"/>
      <c r="J10" s="19">
        <f>SUM(J6:J9)</f>
        <v>1596</v>
      </c>
      <c r="K10" s="19">
        <f t="shared" ref="K10:Q10" si="0">SUM(K6:K9)</f>
        <v>1652</v>
      </c>
      <c r="L10" s="19">
        <f t="shared" si="0"/>
        <v>1732</v>
      </c>
      <c r="M10" s="19">
        <f t="shared" si="0"/>
        <v>1280</v>
      </c>
      <c r="N10" s="19">
        <f t="shared" si="0"/>
        <v>1316</v>
      </c>
      <c r="O10" s="19">
        <f t="shared" si="0"/>
        <v>986</v>
      </c>
      <c r="P10" s="19">
        <f t="shared" si="0"/>
        <v>1672</v>
      </c>
      <c r="Q10" s="19">
        <f t="shared" si="0"/>
        <v>0</v>
      </c>
      <c r="R10" s="19">
        <f t="shared" ref="R10" si="1">SUM(R6:R9)</f>
        <v>0</v>
      </c>
      <c r="S10" s="19">
        <f t="shared" ref="S10:U10" si="2">SUM(S6:S9)</f>
        <v>0</v>
      </c>
      <c r="T10" s="19">
        <f t="shared" si="2"/>
        <v>0</v>
      </c>
      <c r="U10" s="19">
        <f t="shared" si="2"/>
        <v>0</v>
      </c>
      <c r="V10" s="19">
        <f t="shared" ref="V10:X10" si="3">SUM(V6:V9)</f>
        <v>0</v>
      </c>
      <c r="W10" s="19">
        <f t="shared" si="3"/>
        <v>0</v>
      </c>
      <c r="X10" s="19">
        <f t="shared" si="3"/>
        <v>0</v>
      </c>
      <c r="Y10" s="19">
        <f t="shared" ref="Y10:AA10" si="4">SUM(Y6:Y9)</f>
        <v>0</v>
      </c>
      <c r="Z10" s="19">
        <f t="shared" si="4"/>
        <v>0</v>
      </c>
      <c r="AA10" s="19">
        <f t="shared" si="4"/>
        <v>0</v>
      </c>
      <c r="AB10" s="19">
        <f t="shared" ref="AB10:AD10" si="5">SUM(AB6:AB9)</f>
        <v>0</v>
      </c>
      <c r="AC10" s="19">
        <f t="shared" si="5"/>
        <v>0</v>
      </c>
      <c r="AD10" s="19">
        <f t="shared" si="5"/>
        <v>0</v>
      </c>
      <c r="AE10" s="21">
        <f>SUM(AE6:AE9)</f>
        <v>10234</v>
      </c>
      <c r="AF10" s="21">
        <f>SUM(AF6:AF9)</f>
        <v>2090686.7</v>
      </c>
    </row>
    <row r="11" spans="1:51" s="17" customFormat="1" ht="15.75" customHeight="1" x14ac:dyDescent="0.25">
      <c r="A11" s="213" t="s">
        <v>12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</row>
    <row r="12" spans="1:51" ht="47.25" customHeight="1" x14ac:dyDescent="0.25">
      <c r="A12" s="211" t="s">
        <v>20</v>
      </c>
      <c r="B12" s="211"/>
      <c r="C12" s="211"/>
      <c r="D12" s="211"/>
      <c r="E12" s="211"/>
      <c r="F12" s="211"/>
      <c r="G12" s="211"/>
      <c r="H12" s="211"/>
      <c r="I12" s="21">
        <v>638.6</v>
      </c>
      <c r="J12" s="21">
        <f t="shared" ref="J12:Q12" si="6">SUM(J13:J14)</f>
        <v>538</v>
      </c>
      <c r="K12" s="21">
        <f t="shared" si="6"/>
        <v>636</v>
      </c>
      <c r="L12" s="21">
        <f t="shared" si="6"/>
        <v>559</v>
      </c>
      <c r="M12" s="21">
        <f t="shared" si="6"/>
        <v>342</v>
      </c>
      <c r="N12" s="21">
        <f t="shared" si="6"/>
        <v>426</v>
      </c>
      <c r="O12" s="21">
        <f t="shared" si="6"/>
        <v>225</v>
      </c>
      <c r="P12" s="21">
        <f t="shared" si="6"/>
        <v>484</v>
      </c>
      <c r="Q12" s="21">
        <f t="shared" si="6"/>
        <v>0</v>
      </c>
      <c r="R12" s="65">
        <f t="shared" ref="R12" si="7">SUM(R13:R14)</f>
        <v>0</v>
      </c>
      <c r="S12" s="65">
        <f t="shared" ref="S12:U12" si="8">SUM(S13:S14)</f>
        <v>0</v>
      </c>
      <c r="T12" s="65">
        <f t="shared" si="8"/>
        <v>0</v>
      </c>
      <c r="U12" s="65">
        <f t="shared" si="8"/>
        <v>0</v>
      </c>
      <c r="V12" s="65">
        <f t="shared" ref="V12:X12" si="9">SUM(V13:V14)</f>
        <v>0</v>
      </c>
      <c r="W12" s="65">
        <f t="shared" si="9"/>
        <v>0</v>
      </c>
      <c r="X12" s="65">
        <f t="shared" si="9"/>
        <v>0</v>
      </c>
      <c r="Y12" s="65">
        <f t="shared" ref="Y12:AA12" si="10">SUM(Y13:Y14)</f>
        <v>0</v>
      </c>
      <c r="Z12" s="65">
        <f t="shared" si="10"/>
        <v>0</v>
      </c>
      <c r="AA12" s="65">
        <f t="shared" si="10"/>
        <v>0</v>
      </c>
      <c r="AB12" s="65">
        <f t="shared" ref="AB12:AD12" si="11">SUM(AB13:AB14)</f>
        <v>0</v>
      </c>
      <c r="AC12" s="65">
        <f t="shared" si="11"/>
        <v>0</v>
      </c>
      <c r="AD12" s="65">
        <f t="shared" si="11"/>
        <v>0</v>
      </c>
      <c r="AE12" s="21">
        <f>SUM(J12:AD12)</f>
        <v>3210</v>
      </c>
      <c r="AF12" s="21">
        <f>I12*AE12</f>
        <v>2049906</v>
      </c>
    </row>
    <row r="13" spans="1:51" outlineLevel="1" x14ac:dyDescent="0.25">
      <c r="A13" s="212" t="s">
        <v>18</v>
      </c>
      <c r="B13" s="212"/>
      <c r="C13" s="212"/>
      <c r="D13" s="212"/>
      <c r="E13" s="212"/>
      <c r="F13" s="212"/>
      <c r="G13" s="212"/>
      <c r="H13" s="212"/>
      <c r="I13" s="22"/>
      <c r="J13" s="66">
        <v>269</v>
      </c>
      <c r="K13" s="4">
        <v>318</v>
      </c>
      <c r="L13" s="66">
        <v>280</v>
      </c>
      <c r="M13" s="66">
        <v>175</v>
      </c>
      <c r="N13" s="66">
        <v>208</v>
      </c>
      <c r="O13" s="66">
        <v>133</v>
      </c>
      <c r="P13" s="66">
        <v>259</v>
      </c>
      <c r="Q13" s="77"/>
      <c r="R13" s="79"/>
      <c r="S13" s="81"/>
      <c r="T13" s="83"/>
      <c r="U13" s="85"/>
      <c r="V13" s="87"/>
      <c r="W13" s="89"/>
      <c r="X13" s="91"/>
      <c r="Y13" s="93"/>
      <c r="Z13" s="95"/>
      <c r="AA13" s="97"/>
      <c r="AB13" s="99"/>
      <c r="AC13" s="101"/>
      <c r="AD13" s="103"/>
      <c r="AE13" s="22">
        <f>SUM(J13:AD13)</f>
        <v>1642</v>
      </c>
      <c r="AF13" s="22">
        <f>I13*AE13</f>
        <v>0</v>
      </c>
    </row>
    <row r="14" spans="1:51" outlineLevel="1" x14ac:dyDescent="0.25">
      <c r="A14" s="212" t="s">
        <v>19</v>
      </c>
      <c r="B14" s="212"/>
      <c r="C14" s="212"/>
      <c r="D14" s="212"/>
      <c r="E14" s="212"/>
      <c r="F14" s="212"/>
      <c r="G14" s="212"/>
      <c r="H14" s="212"/>
      <c r="I14" s="22"/>
      <c r="J14" s="66">
        <v>269</v>
      </c>
      <c r="K14" s="4">
        <v>318</v>
      </c>
      <c r="L14" s="66">
        <v>279</v>
      </c>
      <c r="M14" s="66">
        <v>167</v>
      </c>
      <c r="N14" s="66">
        <v>218</v>
      </c>
      <c r="O14" s="66">
        <v>92</v>
      </c>
      <c r="P14" s="66">
        <v>225</v>
      </c>
      <c r="Q14" s="77"/>
      <c r="R14" s="79"/>
      <c r="S14" s="81"/>
      <c r="T14" s="83"/>
      <c r="U14" s="85"/>
      <c r="V14" s="87"/>
      <c r="W14" s="89"/>
      <c r="X14" s="91"/>
      <c r="Y14" s="93"/>
      <c r="Z14" s="95"/>
      <c r="AA14" s="97"/>
      <c r="AB14" s="99"/>
      <c r="AC14" s="101"/>
      <c r="AD14" s="103"/>
      <c r="AE14" s="22">
        <f>SUM(J14:AD14)</f>
        <v>1568</v>
      </c>
      <c r="AF14" s="22">
        <f>I14*AE14</f>
        <v>0</v>
      </c>
    </row>
    <row r="15" spans="1:51" ht="66" customHeight="1" x14ac:dyDescent="0.25">
      <c r="A15" s="168" t="s">
        <v>97</v>
      </c>
      <c r="B15" s="169"/>
      <c r="C15" s="169"/>
      <c r="D15" s="169"/>
      <c r="E15" s="169"/>
      <c r="F15" s="169"/>
      <c r="G15" s="169"/>
      <c r="H15" s="170"/>
      <c r="I15" s="60" t="s">
        <v>118</v>
      </c>
      <c r="J15" s="21">
        <f>SUM(J16)</f>
        <v>399</v>
      </c>
      <c r="K15" s="21">
        <f t="shared" ref="K15:AD15" si="12">SUM(K16)</f>
        <v>413</v>
      </c>
      <c r="L15" s="21">
        <f t="shared" si="12"/>
        <v>433</v>
      </c>
      <c r="M15" s="21">
        <f t="shared" si="12"/>
        <v>320</v>
      </c>
      <c r="N15" s="21">
        <f t="shared" si="12"/>
        <v>329</v>
      </c>
      <c r="O15" s="21">
        <f t="shared" si="12"/>
        <v>247</v>
      </c>
      <c r="P15" s="21">
        <f t="shared" si="12"/>
        <v>408</v>
      </c>
      <c r="Q15" s="21">
        <f t="shared" si="12"/>
        <v>0</v>
      </c>
      <c r="R15" s="65">
        <f t="shared" si="12"/>
        <v>0</v>
      </c>
      <c r="S15" s="65">
        <f t="shared" si="12"/>
        <v>0</v>
      </c>
      <c r="T15" s="65">
        <f t="shared" si="12"/>
        <v>0</v>
      </c>
      <c r="U15" s="65">
        <f t="shared" si="12"/>
        <v>0</v>
      </c>
      <c r="V15" s="65">
        <f t="shared" si="12"/>
        <v>0</v>
      </c>
      <c r="W15" s="65">
        <f t="shared" si="12"/>
        <v>0</v>
      </c>
      <c r="X15" s="65">
        <f t="shared" si="12"/>
        <v>0</v>
      </c>
      <c r="Y15" s="65">
        <f t="shared" si="12"/>
        <v>0</v>
      </c>
      <c r="Z15" s="65">
        <f t="shared" si="12"/>
        <v>0</v>
      </c>
      <c r="AA15" s="65">
        <f t="shared" si="12"/>
        <v>0</v>
      </c>
      <c r="AB15" s="65">
        <f t="shared" si="12"/>
        <v>0</v>
      </c>
      <c r="AC15" s="65">
        <f t="shared" si="12"/>
        <v>0</v>
      </c>
      <c r="AD15" s="65">
        <f t="shared" si="12"/>
        <v>0</v>
      </c>
      <c r="AE15" s="21">
        <f>SUM(J15:AD15)</f>
        <v>2549</v>
      </c>
      <c r="AF15" s="65">
        <f>I15*AE15</f>
        <v>296193.8</v>
      </c>
    </row>
    <row r="16" spans="1:51" ht="30.75" customHeight="1" outlineLevel="1" x14ac:dyDescent="0.25">
      <c r="A16" s="212" t="s">
        <v>98</v>
      </c>
      <c r="B16" s="212"/>
      <c r="C16" s="212"/>
      <c r="D16" s="212"/>
      <c r="E16" s="212"/>
      <c r="F16" s="212"/>
      <c r="G16" s="212"/>
      <c r="H16" s="212"/>
      <c r="I16" s="22"/>
      <c r="J16" s="4">
        <v>399</v>
      </c>
      <c r="K16" s="4">
        <v>413</v>
      </c>
      <c r="L16" s="4">
        <v>433</v>
      </c>
      <c r="M16" s="4">
        <v>320</v>
      </c>
      <c r="N16" s="4">
        <v>329</v>
      </c>
      <c r="O16" s="4">
        <v>247</v>
      </c>
      <c r="P16" s="4">
        <v>408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2">
        <f>SUM(J16:AD16)</f>
        <v>2549</v>
      </c>
      <c r="AF16" s="22">
        <f>I16*AE16</f>
        <v>0</v>
      </c>
    </row>
    <row r="17" spans="1:50" x14ac:dyDescent="0.25">
      <c r="A17" s="211" t="s">
        <v>22</v>
      </c>
      <c r="B17" s="211"/>
      <c r="C17" s="211"/>
      <c r="D17" s="211"/>
      <c r="E17" s="211"/>
      <c r="F17" s="211"/>
      <c r="G17" s="211"/>
      <c r="H17" s="211"/>
      <c r="I17" s="61"/>
      <c r="J17" s="21">
        <f t="shared" ref="J17:AF17" si="13">SUM(J12,J15)</f>
        <v>937</v>
      </c>
      <c r="K17" s="21">
        <f t="shared" si="13"/>
        <v>1049</v>
      </c>
      <c r="L17" s="21">
        <f t="shared" si="13"/>
        <v>992</v>
      </c>
      <c r="M17" s="21">
        <f t="shared" si="13"/>
        <v>662</v>
      </c>
      <c r="N17" s="21">
        <f t="shared" si="13"/>
        <v>755</v>
      </c>
      <c r="O17" s="21">
        <f t="shared" si="13"/>
        <v>472</v>
      </c>
      <c r="P17" s="21">
        <f t="shared" si="13"/>
        <v>892</v>
      </c>
      <c r="Q17" s="21">
        <f t="shared" si="13"/>
        <v>0</v>
      </c>
      <c r="R17" s="65">
        <f t="shared" ref="R17" si="14">SUM(R12,R15)</f>
        <v>0</v>
      </c>
      <c r="S17" s="65">
        <f t="shared" ref="S17:U17" si="15">SUM(S12,S15)</f>
        <v>0</v>
      </c>
      <c r="T17" s="65">
        <f t="shared" si="15"/>
        <v>0</v>
      </c>
      <c r="U17" s="65">
        <f t="shared" si="15"/>
        <v>0</v>
      </c>
      <c r="V17" s="65">
        <f t="shared" ref="V17:X17" si="16">SUM(V12,V15)</f>
        <v>0</v>
      </c>
      <c r="W17" s="65">
        <f t="shared" si="16"/>
        <v>0</v>
      </c>
      <c r="X17" s="65">
        <f t="shared" si="16"/>
        <v>0</v>
      </c>
      <c r="Y17" s="65">
        <f t="shared" ref="Y17:AA17" si="17">SUM(Y12,Y15)</f>
        <v>0</v>
      </c>
      <c r="Z17" s="65">
        <f t="shared" si="17"/>
        <v>0</v>
      </c>
      <c r="AA17" s="65">
        <f t="shared" si="17"/>
        <v>0</v>
      </c>
      <c r="AB17" s="65">
        <f t="shared" ref="AB17:AD17" si="18">SUM(AB12,AB15)</f>
        <v>0</v>
      </c>
      <c r="AC17" s="65">
        <f t="shared" si="18"/>
        <v>0</v>
      </c>
      <c r="AD17" s="65">
        <f t="shared" si="18"/>
        <v>0</v>
      </c>
      <c r="AE17" s="21">
        <f t="shared" si="13"/>
        <v>5759</v>
      </c>
      <c r="AF17" s="21">
        <f t="shared" si="13"/>
        <v>2346099.7999999998</v>
      </c>
    </row>
    <row r="18" spans="1:50" x14ac:dyDescent="0.25">
      <c r="A18" s="195" t="s">
        <v>13</v>
      </c>
      <c r="B18" s="195"/>
      <c r="C18" s="195"/>
      <c r="D18" s="195"/>
      <c r="E18" s="195"/>
      <c r="F18" s="195"/>
      <c r="G18" s="195"/>
      <c r="H18" s="195"/>
      <c r="I18" s="57"/>
      <c r="J18" s="57">
        <f>J10+J17</f>
        <v>2533</v>
      </c>
      <c r="K18" s="70">
        <f t="shared" ref="K18:Q18" si="19">K10+K17</f>
        <v>2701</v>
      </c>
      <c r="L18" s="70">
        <f t="shared" si="19"/>
        <v>2724</v>
      </c>
      <c r="M18" s="70">
        <f t="shared" si="19"/>
        <v>1942</v>
      </c>
      <c r="N18" s="70">
        <f t="shared" si="19"/>
        <v>2071</v>
      </c>
      <c r="O18" s="70">
        <f t="shared" si="19"/>
        <v>1458</v>
      </c>
      <c r="P18" s="70">
        <f t="shared" si="19"/>
        <v>2564</v>
      </c>
      <c r="Q18" s="70">
        <f t="shared" si="19"/>
        <v>0</v>
      </c>
      <c r="R18" s="70">
        <f t="shared" ref="R18" si="20">R10+R17</f>
        <v>0</v>
      </c>
      <c r="S18" s="70">
        <f t="shared" ref="S18" si="21">S10+S17</f>
        <v>0</v>
      </c>
      <c r="T18" s="70">
        <f t="shared" ref="T18" si="22">T10+T17</f>
        <v>0</v>
      </c>
      <c r="U18" s="70">
        <f t="shared" ref="U18" si="23">U10+U17</f>
        <v>0</v>
      </c>
      <c r="V18" s="70">
        <f t="shared" ref="V18" si="24">V10+V17</f>
        <v>0</v>
      </c>
      <c r="W18" s="70">
        <f t="shared" ref="W18" si="25">W10+W17</f>
        <v>0</v>
      </c>
      <c r="X18" s="70">
        <f t="shared" ref="X18" si="26">X10+X17</f>
        <v>0</v>
      </c>
      <c r="Y18" s="70">
        <f t="shared" ref="Y18" si="27">Y10+Y17</f>
        <v>0</v>
      </c>
      <c r="Z18" s="70">
        <f t="shared" ref="Z18" si="28">Z10+Z17</f>
        <v>0</v>
      </c>
      <c r="AA18" s="70">
        <f t="shared" ref="AA18" si="29">AA10+AA17</f>
        <v>0</v>
      </c>
      <c r="AB18" s="70">
        <f t="shared" ref="AB18" si="30">AB10+AB17</f>
        <v>0</v>
      </c>
      <c r="AC18" s="70">
        <f t="shared" ref="AC18" si="31">AC10+AC17</f>
        <v>0</v>
      </c>
      <c r="AD18" s="70">
        <f t="shared" ref="AD18" si="32">AD10+AD17</f>
        <v>0</v>
      </c>
      <c r="AE18" s="57">
        <f>SUM(AE17,AE10)</f>
        <v>15993</v>
      </c>
      <c r="AF18" s="57">
        <f>SUM(AF17,AF10)</f>
        <v>4436786.5</v>
      </c>
    </row>
    <row r="20" spans="1:50" x14ac:dyDescent="0.2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</row>
    <row r="21" spans="1:50" x14ac:dyDescent="0.2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1:50" x14ac:dyDescent="0.25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3"/>
      <c r="P22" s="36"/>
      <c r="Q22" s="36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</row>
    <row r="23" spans="1:50" x14ac:dyDescent="0.25">
      <c r="A23" s="196" t="s">
        <v>146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30"/>
      <c r="AG23" s="12"/>
      <c r="AH23" s="12"/>
      <c r="AI23" s="12"/>
      <c r="AV23" s="39"/>
      <c r="AW23" s="39"/>
      <c r="AX23" s="39"/>
    </row>
    <row r="24" spans="1:50" s="40" customFormat="1" ht="18.75" x14ac:dyDescent="0.25">
      <c r="B24" s="41"/>
      <c r="C24" s="41"/>
      <c r="D24" s="41"/>
      <c r="E24" s="41"/>
      <c r="F24" s="41"/>
      <c r="G24" s="139"/>
      <c r="H24" s="135"/>
      <c r="I24" s="42"/>
      <c r="J24" s="43"/>
      <c r="K24" s="43"/>
      <c r="L24" s="41"/>
      <c r="M24" s="41"/>
      <c r="N24" s="40" t="s">
        <v>144</v>
      </c>
      <c r="P24" s="41"/>
      <c r="Q24" s="44" t="s">
        <v>143</v>
      </c>
      <c r="R24" s="46"/>
      <c r="S24" s="46"/>
      <c r="T24" s="41"/>
      <c r="U24" s="46"/>
      <c r="V24" s="46"/>
      <c r="W24" s="41"/>
      <c r="X24" s="46"/>
      <c r="Y24" s="46"/>
      <c r="Z24" s="41"/>
      <c r="AA24" s="46"/>
      <c r="AB24" s="46"/>
      <c r="AC24" s="41"/>
      <c r="AD24" s="46"/>
      <c r="AF24" s="46"/>
    </row>
    <row r="25" spans="1:50" x14ac:dyDescent="0.25">
      <c r="A25" s="133" t="s">
        <v>139</v>
      </c>
      <c r="B25" s="136" t="s">
        <v>140</v>
      </c>
      <c r="C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6"/>
      <c r="Q25" s="36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  <c r="AF25" s="31"/>
    </row>
    <row r="26" spans="1:50" x14ac:dyDescent="0.25">
      <c r="A26" s="13"/>
      <c r="B26" s="4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6"/>
      <c r="Q26" s="36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31"/>
      <c r="AG26" s="12"/>
      <c r="AH26" s="12"/>
      <c r="AI26" s="12"/>
      <c r="AV26" s="39"/>
      <c r="AW26" s="39"/>
      <c r="AX26" s="39"/>
    </row>
    <row r="27" spans="1:50" x14ac:dyDescent="0.25">
      <c r="A27" s="50"/>
      <c r="B27" s="11"/>
      <c r="C27" s="1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6"/>
      <c r="Q27" s="36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1"/>
      <c r="AF27" s="31"/>
      <c r="AG27" s="12"/>
      <c r="AH27" s="12"/>
      <c r="AI27" s="12"/>
      <c r="AV27" s="39"/>
      <c r="AW27" s="39"/>
      <c r="AX27" s="39"/>
    </row>
    <row r="28" spans="1:50" x14ac:dyDescent="0.25">
      <c r="A28" s="13"/>
      <c r="B28" s="4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6"/>
      <c r="Q28" s="36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1"/>
      <c r="AF28" s="31"/>
      <c r="AG28" s="12"/>
      <c r="AH28" s="12"/>
      <c r="AI28" s="12"/>
      <c r="AV28" s="39"/>
      <c r="AW28" s="39"/>
      <c r="AX28" s="39"/>
    </row>
    <row r="29" spans="1:50" x14ac:dyDescent="0.25">
      <c r="A29" s="3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R29" s="30"/>
      <c r="S29" s="30"/>
      <c r="U29" s="30"/>
      <c r="V29" s="30"/>
      <c r="X29" s="30"/>
      <c r="Y29" s="30"/>
      <c r="AA29" s="30"/>
      <c r="AB29" s="30"/>
      <c r="AD29" s="30"/>
      <c r="AE29" s="30"/>
      <c r="AF29" s="30"/>
      <c r="AG29" s="12"/>
      <c r="AH29" s="12"/>
      <c r="AI29" s="12"/>
      <c r="AV29" s="39"/>
      <c r="AW29" s="39"/>
      <c r="AX29" s="39"/>
    </row>
    <row r="30" spans="1:50" s="40" customFormat="1" ht="18.75" x14ac:dyDescent="0.25">
      <c r="A30" s="5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R30" s="46"/>
      <c r="S30" s="41"/>
      <c r="T30" s="46"/>
      <c r="U30" s="46"/>
      <c r="V30" s="41"/>
      <c r="W30" s="46"/>
      <c r="X30" s="46"/>
      <c r="Y30" s="41"/>
      <c r="Z30" s="46"/>
      <c r="AA30" s="46"/>
      <c r="AB30" s="41"/>
      <c r="AC30" s="46"/>
      <c r="AD30" s="46"/>
      <c r="AE30" s="41"/>
      <c r="AF30" s="46"/>
      <c r="AV30" s="53"/>
      <c r="AW30" s="53"/>
      <c r="AX30" s="53"/>
    </row>
    <row r="31" spans="1:50" x14ac:dyDescent="0.25">
      <c r="A31" s="1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31"/>
      <c r="AV31" s="39"/>
      <c r="AW31" s="39"/>
      <c r="AX31" s="39"/>
    </row>
    <row r="32" spans="1:50" x14ac:dyDescent="0.25">
      <c r="A32" s="11"/>
      <c r="B32" s="11"/>
      <c r="C32" s="11"/>
      <c r="D32" s="11"/>
      <c r="E32" s="11"/>
      <c r="F32" s="11"/>
      <c r="G32" s="11"/>
      <c r="H32" s="11"/>
      <c r="I32" s="29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  <c r="AF32" s="31"/>
    </row>
  </sheetData>
  <sheetProtection sheet="1" objects="1" scenarios="1"/>
  <mergeCells count="26">
    <mergeCell ref="A12:H12"/>
    <mergeCell ref="A13:H13"/>
    <mergeCell ref="A14:H14"/>
    <mergeCell ref="A17:H17"/>
    <mergeCell ref="A5:AF5"/>
    <mergeCell ref="A6:H6"/>
    <mergeCell ref="A7:H7"/>
    <mergeCell ref="A8:H8"/>
    <mergeCell ref="A10:H10"/>
    <mergeCell ref="A11:AF11"/>
    <mergeCell ref="A15:H15"/>
    <mergeCell ref="A16:H16"/>
    <mergeCell ref="A2:H4"/>
    <mergeCell ref="A9:H9"/>
    <mergeCell ref="J3:AD3"/>
    <mergeCell ref="I2:I4"/>
    <mergeCell ref="J2:N2"/>
    <mergeCell ref="O2:AD2"/>
    <mergeCell ref="AE2:AE3"/>
    <mergeCell ref="AF2:AF3"/>
    <mergeCell ref="A1:AF1"/>
    <mergeCell ref="A21:AF21"/>
    <mergeCell ref="A18:H18"/>
    <mergeCell ref="A20:AF20"/>
    <mergeCell ref="A23:AE23"/>
    <mergeCell ref="A22:N22"/>
  </mergeCells>
  <pageMargins left="0.51181102362204722" right="0.15748031496062992" top="0.15748031496062992" bottom="0.15748031496062992" header="0" footer="0"/>
  <pageSetup paperSize="9" scale="69" fitToHeight="4" orientation="portrait" horizontalDpi="180" verticalDpi="180" r:id="rId1"/>
  <rowBreaks count="1" manualBreakCount="1">
    <brk id="32" min="7" max="58" man="1"/>
  </rowBreaks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zoomScaleSheetLayoutView="55" workbookViewId="0">
      <selection activeCell="Y4" sqref="Y4"/>
    </sheetView>
  </sheetViews>
  <sheetFormatPr defaultRowHeight="15.75" outlineLevelRow="1" x14ac:dyDescent="0.25"/>
  <cols>
    <col min="1" max="1" width="9.7109375" style="7" customWidth="1"/>
    <col min="2" max="2" width="4.5703125" style="7" customWidth="1"/>
    <col min="3" max="3" width="1.7109375" style="7" customWidth="1"/>
    <col min="4" max="4" width="9.140625" style="7" customWidth="1"/>
    <col min="5" max="6" width="3.28515625" style="7" customWidth="1"/>
    <col min="7" max="7" width="4.5703125" style="7" customWidth="1"/>
    <col min="8" max="8" width="11.5703125" style="7" customWidth="1"/>
    <col min="9" max="9" width="12.28515625" style="8" customWidth="1"/>
    <col min="10" max="10" width="6" style="9" customWidth="1"/>
    <col min="11" max="11" width="5.28515625" style="9" customWidth="1"/>
    <col min="12" max="13" width="5.7109375" style="9" customWidth="1"/>
    <col min="14" max="14" width="5" style="9" customWidth="1"/>
    <col min="15" max="15" width="5.5703125" style="73" customWidth="1"/>
    <col min="16" max="16" width="5.28515625" style="73" customWidth="1"/>
    <col min="17" max="17" width="6.28515625" style="73" customWidth="1"/>
    <col min="18" max="18" width="14.85546875" style="10" bestFit="1" customWidth="1"/>
    <col min="19" max="19" width="13.140625" style="10" bestFit="1" customWidth="1"/>
    <col min="20" max="20" width="12.140625" style="9" bestFit="1" customWidth="1"/>
    <col min="21" max="21" width="5.85546875" style="7" customWidth="1"/>
    <col min="22" max="22" width="5.42578125" style="7" customWidth="1"/>
    <col min="23" max="23" width="5" style="7" customWidth="1"/>
    <col min="24" max="24" width="5.140625" style="7" customWidth="1"/>
    <col min="25" max="25" width="4.7109375" style="7" customWidth="1"/>
    <col min="26" max="27" width="5.28515625" style="7" customWidth="1"/>
    <col min="28" max="28" width="5.140625" style="7" customWidth="1"/>
    <col min="29" max="29" width="4.85546875" style="7" customWidth="1"/>
    <col min="30" max="30" width="5" style="7" customWidth="1"/>
    <col min="31" max="31" width="4.7109375" style="7" customWidth="1"/>
    <col min="32" max="32" width="5.140625" style="7" customWidth="1"/>
    <col min="33" max="33" width="5.42578125" style="7" customWidth="1"/>
    <col min="34" max="34" width="5.28515625" style="7" customWidth="1"/>
    <col min="35" max="35" width="6.28515625" style="7" customWidth="1"/>
    <col min="36" max="36" width="18.85546875" style="7" customWidth="1"/>
    <col min="37" max="37" width="12.140625" style="7" customWidth="1"/>
    <col min="38" max="38" width="13.7109375" style="7" customWidth="1"/>
    <col min="39" max="16384" width="9.140625" style="7"/>
  </cols>
  <sheetData>
    <row r="1" spans="1:39" ht="57" customHeight="1" x14ac:dyDescent="0.25">
      <c r="A1" s="146" t="s">
        <v>149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1"/>
    </row>
    <row r="2" spans="1:39" ht="27.75" customHeight="1" x14ac:dyDescent="0.25">
      <c r="A2" s="147" t="s">
        <v>14</v>
      </c>
      <c r="B2" s="148"/>
      <c r="C2" s="148"/>
      <c r="D2" s="148"/>
      <c r="E2" s="148"/>
      <c r="F2" s="148"/>
      <c r="G2" s="148"/>
      <c r="H2" s="149"/>
      <c r="I2" s="156" t="s">
        <v>1</v>
      </c>
      <c r="J2" s="157" t="s">
        <v>21</v>
      </c>
      <c r="K2" s="157"/>
      <c r="L2" s="157"/>
      <c r="M2" s="157"/>
      <c r="N2" s="157"/>
      <c r="O2" s="71"/>
      <c r="P2" s="71"/>
      <c r="Q2" s="71"/>
      <c r="R2" s="160" t="s">
        <v>15</v>
      </c>
      <c r="S2" s="161" t="s">
        <v>10</v>
      </c>
      <c r="T2" s="161" t="s">
        <v>0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1"/>
    </row>
    <row r="3" spans="1:39" x14ac:dyDescent="0.25">
      <c r="A3" s="150"/>
      <c r="B3" s="151"/>
      <c r="C3" s="151"/>
      <c r="D3" s="151"/>
      <c r="E3" s="151"/>
      <c r="F3" s="151"/>
      <c r="G3" s="151"/>
      <c r="H3" s="152"/>
      <c r="I3" s="156"/>
      <c r="J3" s="156" t="s">
        <v>99</v>
      </c>
      <c r="K3" s="156"/>
      <c r="L3" s="156"/>
      <c r="M3" s="156"/>
      <c r="N3" s="156"/>
      <c r="O3" s="156"/>
      <c r="P3" s="156"/>
      <c r="Q3" s="156"/>
      <c r="R3" s="160"/>
      <c r="S3" s="161"/>
      <c r="T3" s="16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x14ac:dyDescent="0.25">
      <c r="A4" s="153"/>
      <c r="B4" s="154"/>
      <c r="C4" s="154"/>
      <c r="D4" s="154"/>
      <c r="E4" s="154"/>
      <c r="F4" s="154"/>
      <c r="G4" s="154"/>
      <c r="H4" s="155"/>
      <c r="I4" s="156"/>
      <c r="J4" s="15" t="s">
        <v>2</v>
      </c>
      <c r="K4" s="15" t="s">
        <v>3</v>
      </c>
      <c r="L4" s="70" t="s">
        <v>4</v>
      </c>
      <c r="M4" s="70" t="s">
        <v>5</v>
      </c>
      <c r="N4" s="70" t="s">
        <v>6</v>
      </c>
      <c r="O4" s="70" t="s">
        <v>7</v>
      </c>
      <c r="P4" s="70" t="s">
        <v>8</v>
      </c>
      <c r="Q4" s="70" t="s">
        <v>9</v>
      </c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1"/>
      <c r="AK4" s="11"/>
      <c r="AL4" s="11"/>
      <c r="AM4" s="11"/>
    </row>
    <row r="5" spans="1:39" s="17" customFormat="1" ht="15.75" customHeight="1" x14ac:dyDescent="0.25">
      <c r="A5" s="213" t="s">
        <v>11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39" s="11" customFormat="1" ht="43.5" customHeight="1" x14ac:dyDescent="0.25">
      <c r="A6" s="214" t="s">
        <v>25</v>
      </c>
      <c r="B6" s="214"/>
      <c r="C6" s="214"/>
      <c r="D6" s="214"/>
      <c r="E6" s="214"/>
      <c r="F6" s="214"/>
      <c r="G6" s="214"/>
      <c r="H6" s="214"/>
      <c r="I6" s="54" t="s">
        <v>119</v>
      </c>
      <c r="J6" s="75">
        <v>55</v>
      </c>
      <c r="K6" s="65">
        <v>60</v>
      </c>
      <c r="L6" s="65">
        <v>41</v>
      </c>
      <c r="M6" s="120">
        <v>76</v>
      </c>
      <c r="N6" s="127">
        <v>105</v>
      </c>
      <c r="O6" s="127"/>
      <c r="P6" s="127">
        <v>75</v>
      </c>
      <c r="Q6" s="1"/>
      <c r="R6" s="21">
        <f>SUM(J6:Q6)</f>
        <v>412</v>
      </c>
      <c r="S6" s="21">
        <f>I6*R6</f>
        <v>121428.76000000001</v>
      </c>
      <c r="T6" s="21"/>
    </row>
    <row r="7" spans="1:39" s="11" customFormat="1" ht="39.75" customHeight="1" x14ac:dyDescent="0.25">
      <c r="A7" s="214" t="s">
        <v>16</v>
      </c>
      <c r="B7" s="214"/>
      <c r="C7" s="214"/>
      <c r="D7" s="214"/>
      <c r="E7" s="214"/>
      <c r="F7" s="214"/>
      <c r="G7" s="214"/>
      <c r="H7" s="214"/>
      <c r="I7" s="54" t="s">
        <v>119</v>
      </c>
      <c r="J7" s="75">
        <v>50</v>
      </c>
      <c r="K7" s="65">
        <v>60</v>
      </c>
      <c r="L7" s="65">
        <v>32</v>
      </c>
      <c r="M7" s="120">
        <v>68</v>
      </c>
      <c r="N7" s="127">
        <v>85</v>
      </c>
      <c r="O7" s="127"/>
      <c r="P7" s="127">
        <v>64</v>
      </c>
      <c r="Q7" s="1"/>
      <c r="R7" s="21">
        <f>SUM(J7:Q7)</f>
        <v>359</v>
      </c>
      <c r="S7" s="21">
        <f>I7*R7</f>
        <v>105808.07</v>
      </c>
      <c r="T7" s="21"/>
    </row>
    <row r="8" spans="1:39" s="11" customFormat="1" ht="63" customHeight="1" x14ac:dyDescent="0.25">
      <c r="A8" s="214" t="s">
        <v>17</v>
      </c>
      <c r="B8" s="214"/>
      <c r="C8" s="214"/>
      <c r="D8" s="214"/>
      <c r="E8" s="214"/>
      <c r="F8" s="214"/>
      <c r="G8" s="214"/>
      <c r="H8" s="214"/>
      <c r="I8" s="54" t="s">
        <v>120</v>
      </c>
      <c r="J8" s="75">
        <v>55</v>
      </c>
      <c r="K8" s="65">
        <v>60</v>
      </c>
      <c r="L8" s="65">
        <v>41</v>
      </c>
      <c r="M8" s="120">
        <v>76</v>
      </c>
      <c r="N8" s="127">
        <v>105</v>
      </c>
      <c r="O8" s="127"/>
      <c r="P8" s="127">
        <v>75</v>
      </c>
      <c r="Q8" s="1"/>
      <c r="R8" s="21">
        <f>SUM(J8:Q8)</f>
        <v>412</v>
      </c>
      <c r="S8" s="21">
        <f>I8*R8</f>
        <v>6468.4</v>
      </c>
      <c r="T8" s="21"/>
    </row>
    <row r="9" spans="1:39" x14ac:dyDescent="0.25">
      <c r="A9" s="211" t="s">
        <v>22</v>
      </c>
      <c r="B9" s="211"/>
      <c r="C9" s="211"/>
      <c r="D9" s="211"/>
      <c r="E9" s="211"/>
      <c r="F9" s="211"/>
      <c r="G9" s="211"/>
      <c r="H9" s="211"/>
      <c r="I9" s="54"/>
      <c r="J9" s="19">
        <f t="shared" ref="J9:S9" si="0">SUM(J6:J8)</f>
        <v>160</v>
      </c>
      <c r="K9" s="19">
        <f t="shared" si="0"/>
        <v>180</v>
      </c>
      <c r="L9" s="19">
        <f t="shared" si="0"/>
        <v>114</v>
      </c>
      <c r="M9" s="19">
        <f t="shared" si="0"/>
        <v>220</v>
      </c>
      <c r="N9" s="19">
        <f t="shared" si="0"/>
        <v>295</v>
      </c>
      <c r="O9" s="19">
        <f t="shared" ref="O9:Q9" si="1">SUM(O6:O8)</f>
        <v>0</v>
      </c>
      <c r="P9" s="19">
        <f t="shared" si="1"/>
        <v>214</v>
      </c>
      <c r="Q9" s="19">
        <f t="shared" si="1"/>
        <v>0</v>
      </c>
      <c r="R9" s="21">
        <f t="shared" si="0"/>
        <v>1183</v>
      </c>
      <c r="S9" s="21">
        <f t="shared" si="0"/>
        <v>233705.23</v>
      </c>
      <c r="T9" s="55"/>
    </row>
    <row r="10" spans="1:39" s="17" customFormat="1" ht="15.75" customHeight="1" x14ac:dyDescent="0.25">
      <c r="A10" s="213" t="s">
        <v>12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</row>
    <row r="11" spans="1:39" ht="45.75" customHeight="1" x14ac:dyDescent="0.25">
      <c r="A11" s="211" t="s">
        <v>20</v>
      </c>
      <c r="B11" s="211"/>
      <c r="C11" s="211"/>
      <c r="D11" s="211"/>
      <c r="E11" s="211"/>
      <c r="F11" s="211"/>
      <c r="G11" s="211"/>
      <c r="H11" s="211"/>
      <c r="I11" s="54" t="s">
        <v>121</v>
      </c>
      <c r="J11" s="21">
        <f t="shared" ref="J11:N11" si="2">SUM(J12:J13)</f>
        <v>70</v>
      </c>
      <c r="K11" s="21">
        <f t="shared" si="2"/>
        <v>120</v>
      </c>
      <c r="L11" s="21">
        <f t="shared" si="2"/>
        <v>56</v>
      </c>
      <c r="M11" s="21">
        <f t="shared" si="2"/>
        <v>74</v>
      </c>
      <c r="N11" s="21">
        <f t="shared" si="2"/>
        <v>128</v>
      </c>
      <c r="O11" s="65">
        <f t="shared" ref="O11:Q11" si="3">SUM(O12:O13)</f>
        <v>0</v>
      </c>
      <c r="P11" s="65">
        <f t="shared" si="3"/>
        <v>66</v>
      </c>
      <c r="Q11" s="65">
        <f t="shared" si="3"/>
        <v>0</v>
      </c>
      <c r="R11" s="21">
        <f>SUM(J11:Q11)</f>
        <v>514</v>
      </c>
      <c r="S11" s="21">
        <f>I11*R11</f>
        <v>253700.12</v>
      </c>
      <c r="T11" s="21"/>
    </row>
    <row r="12" spans="1:39" outlineLevel="1" x14ac:dyDescent="0.25">
      <c r="A12" s="212" t="s">
        <v>18</v>
      </c>
      <c r="B12" s="212"/>
      <c r="C12" s="212"/>
      <c r="D12" s="212"/>
      <c r="E12" s="212"/>
      <c r="F12" s="212"/>
      <c r="G12" s="212"/>
      <c r="H12" s="212"/>
      <c r="I12" s="22"/>
      <c r="J12" s="4">
        <v>35</v>
      </c>
      <c r="K12" s="66">
        <v>60</v>
      </c>
      <c r="L12" s="66">
        <v>28</v>
      </c>
      <c r="M12" s="121">
        <v>37</v>
      </c>
      <c r="N12" s="119">
        <v>70</v>
      </c>
      <c r="O12" s="4"/>
      <c r="P12" s="4">
        <v>37</v>
      </c>
      <c r="Q12" s="4"/>
      <c r="R12" s="22">
        <f>SUM(J12:Q12)</f>
        <v>267</v>
      </c>
      <c r="S12" s="22">
        <f>I12*R12</f>
        <v>0</v>
      </c>
      <c r="T12" s="22"/>
    </row>
    <row r="13" spans="1:39" outlineLevel="1" x14ac:dyDescent="0.25">
      <c r="A13" s="212" t="s">
        <v>19</v>
      </c>
      <c r="B13" s="212"/>
      <c r="C13" s="212"/>
      <c r="D13" s="212"/>
      <c r="E13" s="212"/>
      <c r="F13" s="212"/>
      <c r="G13" s="212"/>
      <c r="H13" s="212"/>
      <c r="I13" s="22"/>
      <c r="J13" s="4">
        <v>35</v>
      </c>
      <c r="K13" s="66">
        <v>60</v>
      </c>
      <c r="L13" s="66">
        <v>28</v>
      </c>
      <c r="M13" s="121">
        <v>37</v>
      </c>
      <c r="N13" s="119">
        <v>58</v>
      </c>
      <c r="O13" s="4"/>
      <c r="P13" s="4">
        <v>29</v>
      </c>
      <c r="Q13" s="4"/>
      <c r="R13" s="22">
        <f>SUM(J13:Q13)</f>
        <v>247</v>
      </c>
      <c r="S13" s="22">
        <f>I13*R13</f>
        <v>0</v>
      </c>
      <c r="T13" s="22"/>
    </row>
    <row r="14" spans="1:39" ht="66" customHeight="1" x14ac:dyDescent="0.25">
      <c r="A14" s="168" t="s">
        <v>97</v>
      </c>
      <c r="B14" s="169"/>
      <c r="C14" s="169"/>
      <c r="D14" s="169"/>
      <c r="E14" s="169"/>
      <c r="F14" s="169"/>
      <c r="G14" s="169"/>
      <c r="H14" s="170"/>
      <c r="I14" s="22">
        <v>108.57</v>
      </c>
      <c r="J14" s="21">
        <f>SUM(J15)</f>
        <v>55</v>
      </c>
      <c r="K14" s="21">
        <f t="shared" ref="K14:Q14" si="4">SUM(K15)</f>
        <v>60</v>
      </c>
      <c r="L14" s="21">
        <f t="shared" si="4"/>
        <v>41</v>
      </c>
      <c r="M14" s="21">
        <f t="shared" si="4"/>
        <v>76</v>
      </c>
      <c r="N14" s="21">
        <f t="shared" si="4"/>
        <v>105</v>
      </c>
      <c r="O14" s="65">
        <f t="shared" si="4"/>
        <v>0</v>
      </c>
      <c r="P14" s="65">
        <f t="shared" si="4"/>
        <v>75</v>
      </c>
      <c r="Q14" s="65">
        <f t="shared" si="4"/>
        <v>0</v>
      </c>
      <c r="R14" s="21">
        <f>SUM(J14:Q14)</f>
        <v>412</v>
      </c>
      <c r="S14" s="21">
        <f>I14*R14</f>
        <v>44730.84</v>
      </c>
      <c r="T14" s="21"/>
    </row>
    <row r="15" spans="1:39" ht="30.75" customHeight="1" outlineLevel="1" x14ac:dyDescent="0.25">
      <c r="A15" s="212" t="s">
        <v>98</v>
      </c>
      <c r="B15" s="212"/>
      <c r="C15" s="212"/>
      <c r="D15" s="212"/>
      <c r="E15" s="212"/>
      <c r="F15" s="212"/>
      <c r="G15" s="212"/>
      <c r="H15" s="212"/>
      <c r="I15" s="7"/>
      <c r="J15" s="4">
        <v>55</v>
      </c>
      <c r="K15" s="4">
        <v>60</v>
      </c>
      <c r="L15" s="4">
        <v>41</v>
      </c>
      <c r="M15" s="4">
        <v>76</v>
      </c>
      <c r="N15" s="4">
        <v>105</v>
      </c>
      <c r="O15" s="4"/>
      <c r="P15" s="4">
        <v>75</v>
      </c>
      <c r="Q15" s="4"/>
      <c r="R15" s="22">
        <f>SUM(J15:Q15)</f>
        <v>412</v>
      </c>
      <c r="S15" s="22">
        <f>I14*R15</f>
        <v>44730.84</v>
      </c>
      <c r="T15" s="22"/>
    </row>
    <row r="16" spans="1:39" x14ac:dyDescent="0.25">
      <c r="A16" s="211" t="s">
        <v>22</v>
      </c>
      <c r="B16" s="211"/>
      <c r="C16" s="211"/>
      <c r="D16" s="211"/>
      <c r="E16" s="211"/>
      <c r="F16" s="211"/>
      <c r="G16" s="211"/>
      <c r="H16" s="211"/>
      <c r="I16" s="54"/>
      <c r="J16" s="21">
        <f>SUM(J11,J14)</f>
        <v>125</v>
      </c>
      <c r="K16" s="65">
        <f t="shared" ref="K16:R16" si="5">SUM(K11,K14)</f>
        <v>180</v>
      </c>
      <c r="L16" s="65">
        <f t="shared" si="5"/>
        <v>97</v>
      </c>
      <c r="M16" s="65">
        <f t="shared" si="5"/>
        <v>150</v>
      </c>
      <c r="N16" s="65">
        <f t="shared" si="5"/>
        <v>233</v>
      </c>
      <c r="O16" s="65">
        <f t="shared" si="5"/>
        <v>0</v>
      </c>
      <c r="P16" s="65">
        <f t="shared" si="5"/>
        <v>141</v>
      </c>
      <c r="Q16" s="65">
        <f t="shared" si="5"/>
        <v>0</v>
      </c>
      <c r="R16" s="65">
        <f t="shared" si="5"/>
        <v>926</v>
      </c>
      <c r="S16" s="21">
        <f t="shared" ref="S16" si="6">SUM(S11)</f>
        <v>253700.12</v>
      </c>
      <c r="T16" s="55"/>
    </row>
    <row r="17" spans="1:38" x14ac:dyDescent="0.25">
      <c r="A17" s="195" t="s">
        <v>13</v>
      </c>
      <c r="B17" s="195"/>
      <c r="C17" s="195"/>
      <c r="D17" s="195"/>
      <c r="E17" s="195"/>
      <c r="F17" s="195"/>
      <c r="G17" s="195"/>
      <c r="H17" s="195"/>
      <c r="I17" s="15"/>
      <c r="J17" s="15">
        <f>SUM(J16,J9)</f>
        <v>285</v>
      </c>
      <c r="K17" s="15">
        <f t="shared" ref="K17:S17" si="7">SUM(K16,K9)</f>
        <v>360</v>
      </c>
      <c r="L17" s="15">
        <f t="shared" si="7"/>
        <v>211</v>
      </c>
      <c r="M17" s="15">
        <f t="shared" si="7"/>
        <v>370</v>
      </c>
      <c r="N17" s="15">
        <f t="shared" si="7"/>
        <v>528</v>
      </c>
      <c r="O17" s="70">
        <f t="shared" ref="O17:Q17" si="8">SUM(O16,O9)</f>
        <v>0</v>
      </c>
      <c r="P17" s="70">
        <f t="shared" si="8"/>
        <v>355</v>
      </c>
      <c r="Q17" s="70">
        <f t="shared" si="8"/>
        <v>0</v>
      </c>
      <c r="R17" s="15">
        <f t="shared" si="7"/>
        <v>2109</v>
      </c>
      <c r="S17" s="15">
        <f t="shared" si="7"/>
        <v>487405.35</v>
      </c>
      <c r="T17" s="28"/>
    </row>
    <row r="19" spans="1:38" x14ac:dyDescent="0.2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</row>
    <row r="20" spans="1:38" x14ac:dyDescent="0.25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</row>
    <row r="21" spans="1:38" s="33" customFormat="1" x14ac:dyDescent="0.25">
      <c r="A21" s="1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0"/>
      <c r="R21" s="32"/>
      <c r="S21" s="32"/>
      <c r="T21" s="32"/>
    </row>
    <row r="22" spans="1:38" x14ac:dyDescent="0.25">
      <c r="A22" s="34"/>
      <c r="B22" s="35"/>
      <c r="C22" s="13"/>
      <c r="D22" s="16"/>
      <c r="E22" s="34"/>
      <c r="F22" s="34"/>
      <c r="G22" s="34"/>
      <c r="H22" s="13"/>
      <c r="I22" s="13"/>
      <c r="J22" s="13"/>
      <c r="K22" s="13"/>
      <c r="L22" s="13"/>
      <c r="M22" s="13"/>
      <c r="N22" s="13"/>
      <c r="O22" s="36"/>
      <c r="P22" s="36"/>
      <c r="Q22" s="13"/>
      <c r="R22" s="31"/>
      <c r="S22" s="31"/>
      <c r="T22" s="30"/>
    </row>
    <row r="23" spans="1:38" x14ac:dyDescent="0.25">
      <c r="A23" s="196" t="s">
        <v>145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J23" s="39"/>
      <c r="AK23" s="39"/>
      <c r="AL23" s="39"/>
    </row>
    <row r="24" spans="1:38" s="40" customFormat="1" ht="18.75" x14ac:dyDescent="0.25">
      <c r="B24" s="41"/>
      <c r="C24" s="41"/>
      <c r="D24" s="41"/>
      <c r="E24" s="41"/>
      <c r="F24" s="41"/>
      <c r="H24" s="41"/>
      <c r="I24" s="42"/>
      <c r="J24" s="43"/>
      <c r="K24" s="43"/>
      <c r="L24" s="41"/>
      <c r="M24" s="41"/>
      <c r="O24" s="41" t="s">
        <v>144</v>
      </c>
      <c r="P24" s="44"/>
      <c r="Q24" s="45"/>
      <c r="S24" s="46"/>
      <c r="T24" s="45"/>
    </row>
    <row r="25" spans="1:38" x14ac:dyDescent="0.25">
      <c r="A25" s="133" t="s">
        <v>139</v>
      </c>
      <c r="B25" s="136" t="s">
        <v>140</v>
      </c>
      <c r="C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6"/>
      <c r="P25" s="36"/>
      <c r="Q25" s="13"/>
      <c r="R25" s="31"/>
      <c r="S25" s="31"/>
      <c r="T25" s="30"/>
    </row>
    <row r="26" spans="1:38" x14ac:dyDescent="0.25">
      <c r="A26" s="13"/>
      <c r="B26" s="4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6"/>
      <c r="P26" s="36"/>
      <c r="Q26" s="13"/>
      <c r="R26" s="31"/>
      <c r="S26" s="31"/>
      <c r="T26" s="30"/>
      <c r="U26" s="12"/>
      <c r="V26" s="12"/>
      <c r="W26" s="12"/>
      <c r="AJ26" s="39"/>
      <c r="AK26" s="39"/>
      <c r="AL26" s="39"/>
    </row>
    <row r="27" spans="1:38" x14ac:dyDescent="0.25">
      <c r="A27" s="50"/>
      <c r="B27" s="11"/>
      <c r="C27" s="1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6"/>
      <c r="P27" s="36"/>
      <c r="Q27" s="13"/>
      <c r="R27" s="31"/>
      <c r="S27" s="31"/>
      <c r="T27" s="30"/>
      <c r="U27" s="12"/>
      <c r="V27" s="12"/>
      <c r="W27" s="12"/>
      <c r="AJ27" s="39"/>
      <c r="AK27" s="39"/>
      <c r="AL27" s="39"/>
    </row>
    <row r="28" spans="1:38" x14ac:dyDescent="0.25">
      <c r="A28" s="13"/>
      <c r="B28" s="4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6"/>
      <c r="P28" s="36"/>
      <c r="Q28" s="13"/>
      <c r="R28" s="31"/>
      <c r="S28" s="31"/>
      <c r="T28" s="30"/>
      <c r="U28" s="12"/>
      <c r="V28" s="12"/>
      <c r="W28" s="12"/>
      <c r="AJ28" s="39"/>
      <c r="AK28" s="39"/>
      <c r="AL28" s="39"/>
    </row>
    <row r="29" spans="1:38" x14ac:dyDescent="0.25">
      <c r="A29" s="3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Q29" s="30"/>
      <c r="R29" s="30"/>
      <c r="S29" s="30"/>
      <c r="T29" s="31"/>
      <c r="U29" s="12"/>
      <c r="V29" s="12"/>
      <c r="W29" s="12"/>
      <c r="AJ29" s="39"/>
      <c r="AK29" s="39"/>
      <c r="AL29" s="39"/>
    </row>
    <row r="30" spans="1:38" s="40" customFormat="1" ht="18.75" x14ac:dyDescent="0.25">
      <c r="A30" s="51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74"/>
      <c r="P30" s="74"/>
      <c r="Q30" s="52"/>
      <c r="R30" s="41"/>
      <c r="S30" s="46"/>
      <c r="T30" s="45"/>
      <c r="AJ30" s="53"/>
      <c r="AK30" s="53"/>
      <c r="AL30" s="53"/>
    </row>
    <row r="31" spans="1:38" x14ac:dyDescent="0.25">
      <c r="A31" s="1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1"/>
      <c r="Q31" s="30"/>
      <c r="R31" s="31"/>
      <c r="S31" s="31"/>
      <c r="T31" s="30"/>
      <c r="AJ31" s="39"/>
      <c r="AK31" s="39"/>
      <c r="AL31" s="39"/>
    </row>
    <row r="32" spans="1:38" x14ac:dyDescent="0.25">
      <c r="A32" s="11"/>
      <c r="B32" s="11"/>
      <c r="C32" s="11"/>
      <c r="D32" s="11"/>
      <c r="E32" s="11"/>
      <c r="F32" s="11"/>
      <c r="G32" s="11"/>
      <c r="H32" s="11"/>
      <c r="I32" s="29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0"/>
    </row>
  </sheetData>
  <sheetProtection sheet="1" objects="1" scenarios="1"/>
  <mergeCells count="24">
    <mergeCell ref="A23:Z23"/>
    <mergeCell ref="A17:H17"/>
    <mergeCell ref="A19:T19"/>
    <mergeCell ref="A10:T10"/>
    <mergeCell ref="A11:H11"/>
    <mergeCell ref="A12:H12"/>
    <mergeCell ref="A13:H13"/>
    <mergeCell ref="A16:H16"/>
    <mergeCell ref="A14:H14"/>
    <mergeCell ref="A15:H15"/>
    <mergeCell ref="A20:T20"/>
    <mergeCell ref="J3:Q3"/>
    <mergeCell ref="I2:I4"/>
    <mergeCell ref="R2:R3"/>
    <mergeCell ref="S2:S3"/>
    <mergeCell ref="T2:T3"/>
    <mergeCell ref="J2:N2"/>
    <mergeCell ref="A2:H4"/>
    <mergeCell ref="A1:T1"/>
    <mergeCell ref="A6:H6"/>
    <mergeCell ref="A7:H7"/>
    <mergeCell ref="A8:H8"/>
    <mergeCell ref="A9:H9"/>
    <mergeCell ref="A5:T5"/>
  </mergeCells>
  <pageMargins left="0.51181102362204722" right="0.15748031496062992" top="0.15748031496062992" bottom="0.15748031496062992" header="0" footer="0"/>
  <pageSetup paperSize="9" scale="66" fitToHeight="4" orientation="portrait" horizontalDpi="180" verticalDpi="180" r:id="rId1"/>
  <rowBreaks count="1" manualBreakCount="1">
    <brk id="32" min="7" max="58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8"/>
  <sheetViews>
    <sheetView tabSelected="1" topLeftCell="A73" zoomScaleSheetLayoutView="85" workbookViewId="0">
      <selection activeCell="K95" sqref="K95"/>
    </sheetView>
  </sheetViews>
  <sheetFormatPr defaultRowHeight="15.75" outlineLevelRow="1" x14ac:dyDescent="0.25"/>
  <cols>
    <col min="1" max="1" width="9.7109375" style="7" customWidth="1"/>
    <col min="2" max="2" width="4.5703125" style="7" customWidth="1"/>
    <col min="3" max="3" width="1.7109375" style="7" customWidth="1"/>
    <col min="4" max="4" width="9.140625" style="7"/>
    <col min="5" max="5" width="3.28515625" style="7" bestFit="1" customWidth="1"/>
    <col min="6" max="6" width="3.28515625" style="7" customWidth="1"/>
    <col min="7" max="7" width="5.140625" style="7" bestFit="1" customWidth="1"/>
    <col min="8" max="8" width="38.28515625" style="7" customWidth="1"/>
    <col min="9" max="9" width="12.28515625" style="8" customWidth="1"/>
    <col min="10" max="10" width="5.7109375" style="9" customWidth="1"/>
    <col min="11" max="11" width="5.5703125" style="9" customWidth="1"/>
    <col min="12" max="12" width="5" style="9" customWidth="1"/>
    <col min="13" max="14" width="5.28515625" style="9" customWidth="1"/>
    <col min="15" max="15" width="5.42578125" style="9" customWidth="1"/>
    <col min="16" max="16" width="5.28515625" style="9" customWidth="1"/>
    <col min="17" max="17" width="5.140625" style="73" customWidth="1"/>
    <col min="18" max="18" width="14.85546875" style="10" bestFit="1" customWidth="1"/>
    <col min="19" max="19" width="13.140625" style="10" bestFit="1" customWidth="1"/>
    <col min="20" max="20" width="12.140625" style="9" bestFit="1" customWidth="1"/>
    <col min="21" max="21" width="5.85546875" style="7" customWidth="1"/>
    <col min="22" max="22" width="5.42578125" style="7" customWidth="1"/>
    <col min="23" max="23" width="5" style="7" customWidth="1"/>
    <col min="24" max="24" width="5.140625" style="7" customWidth="1"/>
    <col min="25" max="25" width="4.7109375" style="7" customWidth="1"/>
    <col min="26" max="27" width="5.28515625" style="7" customWidth="1"/>
    <col min="28" max="28" width="5.140625" style="7" customWidth="1"/>
    <col min="29" max="29" width="4.85546875" style="7" customWidth="1"/>
    <col min="30" max="30" width="5" style="7" customWidth="1"/>
    <col min="31" max="31" width="4.7109375" style="7" customWidth="1"/>
    <col min="32" max="32" width="5.140625" style="7" customWidth="1"/>
    <col min="33" max="33" width="5.42578125" style="7" customWidth="1"/>
    <col min="34" max="34" width="5.28515625" style="7" customWidth="1"/>
    <col min="35" max="35" width="6.28515625" style="7" customWidth="1"/>
    <col min="36" max="36" width="18.85546875" style="7" customWidth="1"/>
    <col min="37" max="37" width="12.140625" style="7" customWidth="1"/>
    <col min="38" max="38" width="13.7109375" style="7" customWidth="1"/>
    <col min="39" max="16384" width="9.140625" style="7"/>
  </cols>
  <sheetData>
    <row r="1" spans="1:39" ht="36" customHeight="1" x14ac:dyDescent="0.25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1"/>
    </row>
    <row r="2" spans="1:39" ht="27.75" customHeight="1" x14ac:dyDescent="0.25">
      <c r="A2" s="147" t="s">
        <v>14</v>
      </c>
      <c r="B2" s="148"/>
      <c r="C2" s="148"/>
      <c r="D2" s="148"/>
      <c r="E2" s="148"/>
      <c r="F2" s="148"/>
      <c r="G2" s="148"/>
      <c r="H2" s="149"/>
      <c r="I2" s="156" t="s">
        <v>1</v>
      </c>
      <c r="J2" s="157"/>
      <c r="K2" s="157"/>
      <c r="L2" s="157"/>
      <c r="M2" s="157"/>
      <c r="N2" s="157"/>
      <c r="O2" s="215"/>
      <c r="P2" s="215"/>
      <c r="Q2" s="215"/>
      <c r="R2" s="219" t="s">
        <v>15</v>
      </c>
      <c r="S2" s="161" t="s">
        <v>10</v>
      </c>
      <c r="T2" s="161" t="s">
        <v>0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1"/>
    </row>
    <row r="3" spans="1:39" ht="39" customHeight="1" x14ac:dyDescent="0.25">
      <c r="A3" s="150"/>
      <c r="B3" s="151"/>
      <c r="C3" s="151"/>
      <c r="D3" s="151"/>
      <c r="E3" s="151"/>
      <c r="F3" s="151"/>
      <c r="G3" s="151"/>
      <c r="H3" s="152"/>
      <c r="I3" s="156"/>
      <c r="J3" s="156" t="s">
        <v>148</v>
      </c>
      <c r="K3" s="156"/>
      <c r="L3" s="156"/>
      <c r="M3" s="156"/>
      <c r="N3" s="156"/>
      <c r="O3" s="156"/>
      <c r="P3" s="156"/>
      <c r="Q3" s="156"/>
      <c r="R3" s="219"/>
      <c r="S3" s="161"/>
      <c r="T3" s="16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x14ac:dyDescent="0.25">
      <c r="A4" s="153"/>
      <c r="B4" s="154"/>
      <c r="C4" s="154"/>
      <c r="D4" s="154"/>
      <c r="E4" s="154"/>
      <c r="F4" s="154"/>
      <c r="G4" s="154"/>
      <c r="H4" s="155"/>
      <c r="I4" s="156"/>
      <c r="J4" s="15" t="s">
        <v>2</v>
      </c>
      <c r="K4" s="15" t="s">
        <v>3</v>
      </c>
      <c r="L4" s="15" t="s">
        <v>4</v>
      </c>
      <c r="M4" s="15" t="s">
        <v>5</v>
      </c>
      <c r="N4" s="70" t="s">
        <v>6</v>
      </c>
      <c r="O4" s="70" t="s">
        <v>7</v>
      </c>
      <c r="P4" s="70" t="s">
        <v>8</v>
      </c>
      <c r="Q4" s="70" t="s">
        <v>9</v>
      </c>
      <c r="R4" s="15"/>
      <c r="S4" s="15"/>
      <c r="T4" s="1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1"/>
      <c r="AK4" s="11"/>
      <c r="AL4" s="11"/>
      <c r="AM4" s="11"/>
    </row>
    <row r="5" spans="1:39" s="17" customFormat="1" ht="15.75" customHeight="1" x14ac:dyDescent="0.25">
      <c r="A5" s="162" t="s">
        <v>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</row>
    <row r="6" spans="1:39" s="17" customFormat="1" ht="34.5" customHeight="1" x14ac:dyDescent="0.25">
      <c r="A6" s="143" t="s">
        <v>25</v>
      </c>
      <c r="B6" s="144"/>
      <c r="C6" s="144"/>
      <c r="D6" s="144"/>
      <c r="E6" s="144"/>
      <c r="F6" s="144"/>
      <c r="G6" s="144"/>
      <c r="H6" s="145"/>
      <c r="I6" s="54" t="s">
        <v>119</v>
      </c>
      <c r="J6" s="6">
        <v>59</v>
      </c>
      <c r="K6" s="64">
        <v>80</v>
      </c>
      <c r="L6" s="64">
        <v>45</v>
      </c>
      <c r="M6" s="122">
        <v>81</v>
      </c>
      <c r="N6" s="64">
        <v>119</v>
      </c>
      <c r="O6" s="108"/>
      <c r="P6" s="129">
        <v>80</v>
      </c>
      <c r="Q6" s="114"/>
      <c r="R6" s="18">
        <f>SUM(J6:Q6)</f>
        <v>464</v>
      </c>
      <c r="S6" s="62">
        <f>I6*R6</f>
        <v>136754.72</v>
      </c>
      <c r="T6" s="18"/>
    </row>
    <row r="7" spans="1:39" s="17" customFormat="1" ht="23.25" customHeight="1" x14ac:dyDescent="0.25">
      <c r="A7" s="143" t="s">
        <v>16</v>
      </c>
      <c r="B7" s="144"/>
      <c r="C7" s="144"/>
      <c r="D7" s="144"/>
      <c r="E7" s="144"/>
      <c r="F7" s="144"/>
      <c r="G7" s="144"/>
      <c r="H7" s="145"/>
      <c r="I7" s="56" t="s">
        <v>119</v>
      </c>
      <c r="J7" s="6">
        <v>59</v>
      </c>
      <c r="K7" s="64">
        <v>80</v>
      </c>
      <c r="L7" s="64">
        <v>45</v>
      </c>
      <c r="M7" s="122">
        <v>81</v>
      </c>
      <c r="N7" s="64">
        <v>119</v>
      </c>
      <c r="O7" s="108"/>
      <c r="P7" s="129">
        <v>80</v>
      </c>
      <c r="Q7" s="114"/>
      <c r="R7" s="18">
        <f>SUM(J7:Q7)</f>
        <v>464</v>
      </c>
      <c r="S7" s="18">
        <f>I7*R7</f>
        <v>136754.72</v>
      </c>
      <c r="T7" s="18"/>
    </row>
    <row r="8" spans="1:39" s="17" customFormat="1" ht="39.75" customHeight="1" x14ac:dyDescent="0.25">
      <c r="A8" s="143" t="s">
        <v>17</v>
      </c>
      <c r="B8" s="144"/>
      <c r="C8" s="144"/>
      <c r="D8" s="144"/>
      <c r="E8" s="144"/>
      <c r="F8" s="144"/>
      <c r="G8" s="144"/>
      <c r="H8" s="145"/>
      <c r="I8" s="56" t="s">
        <v>120</v>
      </c>
      <c r="J8" s="6">
        <v>59</v>
      </c>
      <c r="K8" s="64">
        <v>80</v>
      </c>
      <c r="L8" s="64">
        <v>45</v>
      </c>
      <c r="M8" s="122">
        <v>81</v>
      </c>
      <c r="N8" s="64">
        <v>119</v>
      </c>
      <c r="O8" s="108"/>
      <c r="P8" s="129">
        <v>80</v>
      </c>
      <c r="Q8" s="114"/>
      <c r="R8" s="18">
        <f>SUM(J8:Q8)</f>
        <v>464</v>
      </c>
      <c r="S8" s="18">
        <f>I8*R8</f>
        <v>7284.7999999999993</v>
      </c>
      <c r="T8" s="18"/>
    </row>
    <row r="9" spans="1:39" s="17" customFormat="1" ht="36" customHeight="1" x14ac:dyDescent="0.25">
      <c r="A9" s="168" t="s">
        <v>28</v>
      </c>
      <c r="B9" s="169"/>
      <c r="C9" s="169"/>
      <c r="D9" s="169"/>
      <c r="E9" s="169"/>
      <c r="F9" s="169"/>
      <c r="G9" s="169"/>
      <c r="H9" s="170"/>
      <c r="I9" s="56" t="s">
        <v>122</v>
      </c>
      <c r="J9" s="6">
        <v>59</v>
      </c>
      <c r="K9" s="64">
        <v>80</v>
      </c>
      <c r="L9" s="64">
        <v>45</v>
      </c>
      <c r="M9" s="122">
        <v>81</v>
      </c>
      <c r="N9" s="64">
        <v>119</v>
      </c>
      <c r="O9" s="108"/>
      <c r="P9" s="129">
        <v>80</v>
      </c>
      <c r="Q9" s="114"/>
      <c r="R9" s="18">
        <f>SUM(J9:Q9)</f>
        <v>464</v>
      </c>
      <c r="S9" s="18">
        <f>I9*R9</f>
        <v>40920.159999999996</v>
      </c>
      <c r="T9" s="20"/>
    </row>
    <row r="10" spans="1:39" s="17" customFormat="1" ht="15.75" customHeight="1" x14ac:dyDescent="0.25">
      <c r="A10" s="168" t="s">
        <v>22</v>
      </c>
      <c r="B10" s="169"/>
      <c r="C10" s="169"/>
      <c r="D10" s="169"/>
      <c r="E10" s="169"/>
      <c r="F10" s="169"/>
      <c r="G10" s="169"/>
      <c r="H10" s="170"/>
      <c r="I10" s="18"/>
      <c r="J10" s="21">
        <f t="shared" ref="J10:R10" si="0">SUM(J6:J9)</f>
        <v>236</v>
      </c>
      <c r="K10" s="21">
        <f t="shared" si="0"/>
        <v>320</v>
      </c>
      <c r="L10" s="21">
        <f t="shared" si="0"/>
        <v>180</v>
      </c>
      <c r="M10" s="21">
        <f t="shared" si="0"/>
        <v>324</v>
      </c>
      <c r="N10" s="21">
        <f t="shared" si="0"/>
        <v>476</v>
      </c>
      <c r="O10" s="21">
        <f t="shared" si="0"/>
        <v>0</v>
      </c>
      <c r="P10" s="21">
        <f t="shared" si="0"/>
        <v>320</v>
      </c>
      <c r="Q10" s="65">
        <f t="shared" ref="Q10" si="1">SUM(Q6:Q9)</f>
        <v>0</v>
      </c>
      <c r="R10" s="21">
        <f t="shared" si="0"/>
        <v>1856</v>
      </c>
      <c r="S10" s="63">
        <f>SUM(S6:S9)</f>
        <v>321714.39999999997</v>
      </c>
      <c r="T10" s="20"/>
    </row>
    <row r="11" spans="1:39" s="17" customFormat="1" ht="15.75" customHeight="1" x14ac:dyDescent="0.25">
      <c r="A11" s="162" t="s">
        <v>12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</row>
    <row r="12" spans="1:39" s="17" customFormat="1" ht="48" customHeight="1" x14ac:dyDescent="0.25">
      <c r="A12" s="168" t="s">
        <v>29</v>
      </c>
      <c r="B12" s="169"/>
      <c r="C12" s="169"/>
      <c r="D12" s="169"/>
      <c r="E12" s="169"/>
      <c r="F12" s="169"/>
      <c r="G12" s="169"/>
      <c r="H12" s="170"/>
      <c r="I12" s="54" t="s">
        <v>123</v>
      </c>
      <c r="J12" s="21">
        <f>SUM(J13)</f>
        <v>59</v>
      </c>
      <c r="K12" s="21">
        <f t="shared" ref="K12:Q12" si="2">SUM(K13)</f>
        <v>80</v>
      </c>
      <c r="L12" s="21">
        <f t="shared" si="2"/>
        <v>45</v>
      </c>
      <c r="M12" s="21">
        <f t="shared" si="2"/>
        <v>81</v>
      </c>
      <c r="N12" s="21">
        <f t="shared" si="2"/>
        <v>119</v>
      </c>
      <c r="O12" s="21">
        <f t="shared" si="2"/>
        <v>0</v>
      </c>
      <c r="P12" s="21">
        <f t="shared" si="2"/>
        <v>182</v>
      </c>
      <c r="Q12" s="65">
        <f t="shared" si="2"/>
        <v>0</v>
      </c>
      <c r="R12" s="18">
        <f>SUM(J12:Q12)</f>
        <v>566</v>
      </c>
      <c r="S12" s="21">
        <f>I12*R12</f>
        <v>61450.619999999995</v>
      </c>
      <c r="T12" s="21"/>
    </row>
    <row r="13" spans="1:39" s="17" customFormat="1" outlineLevel="1" x14ac:dyDescent="0.25">
      <c r="A13" s="171" t="s">
        <v>30</v>
      </c>
      <c r="B13" s="172"/>
      <c r="C13" s="172"/>
      <c r="D13" s="172"/>
      <c r="E13" s="172"/>
      <c r="F13" s="172"/>
      <c r="G13" s="172"/>
      <c r="H13" s="173"/>
      <c r="I13" s="22"/>
      <c r="J13" s="4">
        <v>59</v>
      </c>
      <c r="K13" s="4">
        <v>80</v>
      </c>
      <c r="L13" s="4">
        <v>45</v>
      </c>
      <c r="M13" s="4">
        <v>81</v>
      </c>
      <c r="N13" s="4">
        <v>119</v>
      </c>
      <c r="O13" s="4"/>
      <c r="P13" s="4">
        <v>182</v>
      </c>
      <c r="Q13" s="4"/>
      <c r="R13" s="22">
        <f>SUM(J13:Q13)</f>
        <v>566</v>
      </c>
      <c r="S13" s="22">
        <f>I13*R13</f>
        <v>0</v>
      </c>
      <c r="T13" s="22"/>
    </row>
    <row r="14" spans="1:39" s="17" customFormat="1" ht="30.75" customHeight="1" x14ac:dyDescent="0.25">
      <c r="A14" s="168" t="s">
        <v>31</v>
      </c>
      <c r="B14" s="169"/>
      <c r="C14" s="169"/>
      <c r="D14" s="169"/>
      <c r="E14" s="169"/>
      <c r="F14" s="169"/>
      <c r="G14" s="169"/>
      <c r="H14" s="170"/>
      <c r="I14" s="54" t="s">
        <v>121</v>
      </c>
      <c r="J14" s="21">
        <f t="shared" ref="J14:P14" si="3">SUM(J15:J21)</f>
        <v>191</v>
      </c>
      <c r="K14" s="21">
        <f t="shared" si="3"/>
        <v>234</v>
      </c>
      <c r="L14" s="21">
        <f t="shared" si="3"/>
        <v>182</v>
      </c>
      <c r="M14" s="21">
        <f t="shared" si="3"/>
        <v>335</v>
      </c>
      <c r="N14" s="21">
        <f t="shared" si="3"/>
        <v>499</v>
      </c>
      <c r="O14" s="21">
        <f t="shared" si="3"/>
        <v>0</v>
      </c>
      <c r="P14" s="21">
        <f t="shared" si="3"/>
        <v>300</v>
      </c>
      <c r="Q14" s="65">
        <f t="shared" ref="Q14" si="4">SUM(Q15:Q21)</f>
        <v>0</v>
      </c>
      <c r="R14" s="21">
        <f>SUM(J14:Q14)</f>
        <v>1741</v>
      </c>
      <c r="S14" s="21">
        <f>I14*R14</f>
        <v>859322.78</v>
      </c>
      <c r="T14" s="21"/>
    </row>
    <row r="15" spans="1:39" s="17" customFormat="1" ht="15.75" customHeight="1" outlineLevel="1" x14ac:dyDescent="0.25">
      <c r="A15" s="165" t="s">
        <v>32</v>
      </c>
      <c r="B15" s="166"/>
      <c r="C15" s="166"/>
      <c r="D15" s="166"/>
      <c r="E15" s="166"/>
      <c r="F15" s="166"/>
      <c r="G15" s="166"/>
      <c r="H15" s="167"/>
      <c r="I15" s="22"/>
      <c r="J15" s="104">
        <v>0</v>
      </c>
      <c r="K15" s="66">
        <v>0</v>
      </c>
      <c r="L15" s="66">
        <v>0</v>
      </c>
      <c r="M15" s="123">
        <v>0</v>
      </c>
      <c r="N15" s="66">
        <v>0</v>
      </c>
      <c r="O15" s="110"/>
      <c r="P15" s="123">
        <v>0</v>
      </c>
      <c r="Q15" s="115"/>
      <c r="R15" s="22">
        <f>SUM(J15:Q15)</f>
        <v>0</v>
      </c>
      <c r="S15" s="22">
        <f>I15*R15</f>
        <v>0</v>
      </c>
      <c r="T15" s="22"/>
    </row>
    <row r="16" spans="1:39" s="17" customFormat="1" ht="15.75" customHeight="1" outlineLevel="1" x14ac:dyDescent="0.25">
      <c r="A16" s="165" t="s">
        <v>33</v>
      </c>
      <c r="B16" s="166"/>
      <c r="C16" s="166"/>
      <c r="D16" s="166"/>
      <c r="E16" s="166"/>
      <c r="F16" s="166"/>
      <c r="G16" s="166"/>
      <c r="H16" s="167"/>
      <c r="I16" s="22"/>
      <c r="J16" s="104">
        <v>30</v>
      </c>
      <c r="K16" s="66">
        <v>53</v>
      </c>
      <c r="L16" s="66">
        <v>43</v>
      </c>
      <c r="M16" s="123">
        <v>73</v>
      </c>
      <c r="N16" s="66">
        <v>109</v>
      </c>
      <c r="O16" s="110"/>
      <c r="P16" s="123">
        <v>74</v>
      </c>
      <c r="Q16" s="115"/>
      <c r="R16" s="22">
        <f>SUM(J16:Q16)</f>
        <v>382</v>
      </c>
      <c r="S16" s="22">
        <f>I16*R16</f>
        <v>0</v>
      </c>
      <c r="T16" s="22"/>
    </row>
    <row r="17" spans="1:20" s="17" customFormat="1" ht="15.75" customHeight="1" outlineLevel="1" x14ac:dyDescent="0.25">
      <c r="A17" s="165" t="s">
        <v>34</v>
      </c>
      <c r="B17" s="166"/>
      <c r="C17" s="166"/>
      <c r="D17" s="166"/>
      <c r="E17" s="166"/>
      <c r="F17" s="166"/>
      <c r="G17" s="166"/>
      <c r="H17" s="167"/>
      <c r="I17" s="22"/>
      <c r="J17" s="104">
        <v>76</v>
      </c>
      <c r="K17" s="66">
        <v>79</v>
      </c>
      <c r="L17" s="66">
        <v>59</v>
      </c>
      <c r="M17" s="123">
        <v>129</v>
      </c>
      <c r="N17" s="66">
        <v>179</v>
      </c>
      <c r="O17" s="110"/>
      <c r="P17" s="123">
        <v>126</v>
      </c>
      <c r="Q17" s="115"/>
      <c r="R17" s="22">
        <f>SUM(J17:Q17)</f>
        <v>648</v>
      </c>
      <c r="S17" s="22">
        <f>I17*R17</f>
        <v>0</v>
      </c>
      <c r="T17" s="22"/>
    </row>
    <row r="18" spans="1:20" s="17" customFormat="1" ht="15.75" customHeight="1" outlineLevel="1" x14ac:dyDescent="0.25">
      <c r="A18" s="165" t="s">
        <v>18</v>
      </c>
      <c r="B18" s="166"/>
      <c r="C18" s="166"/>
      <c r="D18" s="166"/>
      <c r="E18" s="166"/>
      <c r="F18" s="166"/>
      <c r="G18" s="166"/>
      <c r="H18" s="167"/>
      <c r="I18" s="22"/>
      <c r="J18" s="104">
        <v>43</v>
      </c>
      <c r="K18" s="66">
        <v>55</v>
      </c>
      <c r="L18" s="66">
        <v>33</v>
      </c>
      <c r="M18" s="123">
        <v>56</v>
      </c>
      <c r="N18" s="66">
        <v>100</v>
      </c>
      <c r="O18" s="110"/>
      <c r="P18" s="123">
        <v>47</v>
      </c>
      <c r="Q18" s="115"/>
      <c r="R18" s="22">
        <f>SUM(J18:Q18)</f>
        <v>334</v>
      </c>
      <c r="S18" s="22">
        <f>I18*R18</f>
        <v>0</v>
      </c>
      <c r="T18" s="22"/>
    </row>
    <row r="19" spans="1:20" s="17" customFormat="1" ht="15.75" customHeight="1" outlineLevel="1" x14ac:dyDescent="0.25">
      <c r="A19" s="165" t="s">
        <v>19</v>
      </c>
      <c r="B19" s="166"/>
      <c r="C19" s="166"/>
      <c r="D19" s="166"/>
      <c r="E19" s="166"/>
      <c r="F19" s="166"/>
      <c r="G19" s="166"/>
      <c r="H19" s="167"/>
      <c r="I19" s="22"/>
      <c r="J19" s="104">
        <v>37</v>
      </c>
      <c r="K19" s="66">
        <v>47</v>
      </c>
      <c r="L19" s="66">
        <v>36</v>
      </c>
      <c r="M19" s="123">
        <v>51</v>
      </c>
      <c r="N19" s="66">
        <v>99</v>
      </c>
      <c r="O19" s="110"/>
      <c r="P19" s="123">
        <v>49</v>
      </c>
      <c r="Q19" s="115"/>
      <c r="R19" s="22">
        <f>SUM(J19:Q19)</f>
        <v>319</v>
      </c>
      <c r="S19" s="22">
        <f>I19*R19</f>
        <v>0</v>
      </c>
      <c r="T19" s="22"/>
    </row>
    <row r="20" spans="1:20" s="17" customFormat="1" ht="15.75" customHeight="1" outlineLevel="1" x14ac:dyDescent="0.25">
      <c r="A20" s="165" t="s">
        <v>35</v>
      </c>
      <c r="B20" s="166"/>
      <c r="C20" s="166"/>
      <c r="D20" s="166"/>
      <c r="E20" s="166"/>
      <c r="F20" s="166"/>
      <c r="G20" s="166"/>
      <c r="H20" s="167"/>
      <c r="I20" s="22"/>
      <c r="J20" s="104">
        <v>4</v>
      </c>
      <c r="K20" s="66">
        <v>0</v>
      </c>
      <c r="L20" s="66">
        <v>11</v>
      </c>
      <c r="M20" s="123">
        <v>26</v>
      </c>
      <c r="N20" s="66">
        <v>12</v>
      </c>
      <c r="O20" s="110"/>
      <c r="P20" s="123">
        <v>4</v>
      </c>
      <c r="Q20" s="115"/>
      <c r="R20" s="22">
        <f>SUM(J20:Q20)</f>
        <v>57</v>
      </c>
      <c r="S20" s="22">
        <f>I20*R20</f>
        <v>0</v>
      </c>
      <c r="T20" s="22"/>
    </row>
    <row r="21" spans="1:20" s="17" customFormat="1" ht="16.5" customHeight="1" outlineLevel="1" x14ac:dyDescent="0.25">
      <c r="A21" s="165" t="s">
        <v>36</v>
      </c>
      <c r="B21" s="166"/>
      <c r="C21" s="166"/>
      <c r="D21" s="166"/>
      <c r="E21" s="166"/>
      <c r="F21" s="166"/>
      <c r="G21" s="166"/>
      <c r="H21" s="167"/>
      <c r="I21" s="22"/>
      <c r="J21" s="104">
        <v>1</v>
      </c>
      <c r="K21" s="66">
        <v>0</v>
      </c>
      <c r="L21" s="66">
        <v>0</v>
      </c>
      <c r="M21" s="123">
        <v>0</v>
      </c>
      <c r="N21" s="66">
        <v>0</v>
      </c>
      <c r="O21" s="110"/>
      <c r="P21" s="123">
        <v>0</v>
      </c>
      <c r="Q21" s="115"/>
      <c r="R21" s="22">
        <f>SUM(J21:Q21)</f>
        <v>1</v>
      </c>
      <c r="S21" s="22">
        <f>I21*R21</f>
        <v>0</v>
      </c>
      <c r="T21" s="22"/>
    </row>
    <row r="22" spans="1:20" s="17" customFormat="1" ht="32.25" customHeight="1" x14ac:dyDescent="0.25">
      <c r="A22" s="168" t="s">
        <v>37</v>
      </c>
      <c r="B22" s="169"/>
      <c r="C22" s="169"/>
      <c r="D22" s="169"/>
      <c r="E22" s="169"/>
      <c r="F22" s="169"/>
      <c r="G22" s="169"/>
      <c r="H22" s="170"/>
      <c r="I22" s="54" t="s">
        <v>123</v>
      </c>
      <c r="J22" s="21">
        <f>SUM(J23)</f>
        <v>59</v>
      </c>
      <c r="K22" s="21">
        <f t="shared" ref="K22:Q22" si="5">SUM(K23)</f>
        <v>80</v>
      </c>
      <c r="L22" s="21">
        <f t="shared" si="5"/>
        <v>45</v>
      </c>
      <c r="M22" s="21">
        <f t="shared" si="5"/>
        <v>81</v>
      </c>
      <c r="N22" s="21">
        <f t="shared" si="5"/>
        <v>119</v>
      </c>
      <c r="O22" s="21">
        <f t="shared" si="5"/>
        <v>0</v>
      </c>
      <c r="P22" s="21">
        <f t="shared" si="5"/>
        <v>37</v>
      </c>
      <c r="Q22" s="65">
        <f t="shared" si="5"/>
        <v>0</v>
      </c>
      <c r="R22" s="21">
        <f>SUM(J22:Q22)</f>
        <v>421</v>
      </c>
      <c r="S22" s="21">
        <f>I22*R22</f>
        <v>45707.969999999994</v>
      </c>
      <c r="T22" s="21"/>
    </row>
    <row r="23" spans="1:20" s="17" customFormat="1" ht="29.25" customHeight="1" outlineLevel="1" x14ac:dyDescent="0.25">
      <c r="A23" s="165" t="s">
        <v>38</v>
      </c>
      <c r="B23" s="166"/>
      <c r="C23" s="166"/>
      <c r="D23" s="166"/>
      <c r="E23" s="166"/>
      <c r="F23" s="166"/>
      <c r="G23" s="166"/>
      <c r="H23" s="167"/>
      <c r="I23" s="23"/>
      <c r="J23" s="5">
        <v>59</v>
      </c>
      <c r="K23" s="5">
        <v>80</v>
      </c>
      <c r="L23" s="5">
        <v>45</v>
      </c>
      <c r="M23" s="5">
        <v>81</v>
      </c>
      <c r="N23" s="5">
        <v>119</v>
      </c>
      <c r="O23" s="5"/>
      <c r="P23" s="5">
        <v>37</v>
      </c>
      <c r="Q23" s="5"/>
      <c r="R23" s="23">
        <f>SUM(J23:Q23)</f>
        <v>421</v>
      </c>
      <c r="S23" s="23">
        <f>I23*R23</f>
        <v>0</v>
      </c>
      <c r="T23" s="23"/>
    </row>
    <row r="24" spans="1:20" s="17" customFormat="1" ht="18" customHeight="1" x14ac:dyDescent="0.25">
      <c r="A24" s="168" t="s">
        <v>39</v>
      </c>
      <c r="B24" s="169"/>
      <c r="C24" s="169"/>
      <c r="D24" s="169"/>
      <c r="E24" s="169"/>
      <c r="F24" s="169"/>
      <c r="G24" s="169"/>
      <c r="H24" s="170"/>
      <c r="I24" s="54" t="s">
        <v>124</v>
      </c>
      <c r="J24" s="21">
        <f>SUM(J25)</f>
        <v>12</v>
      </c>
      <c r="K24" s="21">
        <f t="shared" ref="K24:Q24" si="6">SUM(K25)</f>
        <v>16</v>
      </c>
      <c r="L24" s="21">
        <f t="shared" si="6"/>
        <v>9</v>
      </c>
      <c r="M24" s="21">
        <f t="shared" si="6"/>
        <v>18</v>
      </c>
      <c r="N24" s="21">
        <f t="shared" si="6"/>
        <v>25</v>
      </c>
      <c r="O24" s="21">
        <f t="shared" si="6"/>
        <v>0</v>
      </c>
      <c r="P24" s="21">
        <f t="shared" si="6"/>
        <v>13</v>
      </c>
      <c r="Q24" s="65">
        <f t="shared" si="6"/>
        <v>0</v>
      </c>
      <c r="R24" s="21">
        <f>SUM(J24:Q24)</f>
        <v>93</v>
      </c>
      <c r="S24" s="21">
        <f>I24*R24</f>
        <v>26433.390000000003</v>
      </c>
      <c r="T24" s="21"/>
    </row>
    <row r="25" spans="1:20" s="17" customFormat="1" ht="20.25" customHeight="1" outlineLevel="1" x14ac:dyDescent="0.25">
      <c r="A25" s="174" t="s">
        <v>40</v>
      </c>
      <c r="B25" s="175"/>
      <c r="C25" s="175"/>
      <c r="D25" s="175"/>
      <c r="E25" s="175"/>
      <c r="F25" s="175"/>
      <c r="G25" s="175"/>
      <c r="H25" s="176"/>
      <c r="I25" s="23"/>
      <c r="J25" s="5">
        <v>12</v>
      </c>
      <c r="K25" s="5">
        <v>16</v>
      </c>
      <c r="L25" s="5">
        <v>9</v>
      </c>
      <c r="M25" s="5">
        <v>18</v>
      </c>
      <c r="N25" s="5">
        <v>25</v>
      </c>
      <c r="O25" s="5"/>
      <c r="P25" s="5">
        <v>13</v>
      </c>
      <c r="Q25" s="5"/>
      <c r="R25" s="23">
        <f>SUM(J25:Q25)</f>
        <v>93</v>
      </c>
      <c r="S25" s="23">
        <f>I25*R25</f>
        <v>0</v>
      </c>
      <c r="T25" s="23"/>
    </row>
    <row r="26" spans="1:20" s="17" customFormat="1" ht="19.5" customHeight="1" x14ac:dyDescent="0.25">
      <c r="A26" s="168" t="s">
        <v>41</v>
      </c>
      <c r="B26" s="169"/>
      <c r="C26" s="169"/>
      <c r="D26" s="169"/>
      <c r="E26" s="169"/>
      <c r="F26" s="169"/>
      <c r="G26" s="169"/>
      <c r="H26" s="170"/>
      <c r="I26" s="54" t="s">
        <v>125</v>
      </c>
      <c r="J26" s="21">
        <f>SUM(J27:J30)</f>
        <v>146</v>
      </c>
      <c r="K26" s="21">
        <f t="shared" ref="K26:P26" si="7">SUM(K27:K30)</f>
        <v>195</v>
      </c>
      <c r="L26" s="21">
        <f t="shared" si="7"/>
        <v>97</v>
      </c>
      <c r="M26" s="21">
        <f t="shared" si="7"/>
        <v>158</v>
      </c>
      <c r="N26" s="21">
        <f t="shared" si="7"/>
        <v>257</v>
      </c>
      <c r="O26" s="21">
        <f t="shared" si="7"/>
        <v>0</v>
      </c>
      <c r="P26" s="21">
        <f t="shared" si="7"/>
        <v>148</v>
      </c>
      <c r="Q26" s="65">
        <f t="shared" ref="Q26" si="8">SUM(Q27:Q30)</f>
        <v>0</v>
      </c>
      <c r="R26" s="21">
        <f>SUM(J26:Q26)</f>
        <v>1001</v>
      </c>
      <c r="S26" s="21">
        <f>I26*R26</f>
        <v>81201.12000000001</v>
      </c>
      <c r="T26" s="21"/>
    </row>
    <row r="27" spans="1:20" s="17" customFormat="1" ht="15.75" customHeight="1" outlineLevel="1" x14ac:dyDescent="0.25">
      <c r="A27" s="165" t="s">
        <v>42</v>
      </c>
      <c r="B27" s="166"/>
      <c r="C27" s="166"/>
      <c r="D27" s="166"/>
      <c r="E27" s="166"/>
      <c r="F27" s="166"/>
      <c r="G27" s="166"/>
      <c r="H27" s="167"/>
      <c r="I27" s="23"/>
      <c r="J27" s="105">
        <v>70</v>
      </c>
      <c r="K27" s="67">
        <v>86</v>
      </c>
      <c r="L27" s="67">
        <v>48</v>
      </c>
      <c r="M27" s="124">
        <v>82</v>
      </c>
      <c r="N27" s="67">
        <v>139</v>
      </c>
      <c r="O27" s="111"/>
      <c r="P27" s="125">
        <v>78</v>
      </c>
      <c r="Q27" s="116"/>
      <c r="R27" s="23">
        <f>SUM(J27:Q27)</f>
        <v>503</v>
      </c>
      <c r="S27" s="23">
        <f>I27*R27</f>
        <v>0</v>
      </c>
      <c r="T27" s="23"/>
    </row>
    <row r="28" spans="1:20" s="17" customFormat="1" ht="15.75" customHeight="1" outlineLevel="1" x14ac:dyDescent="0.25">
      <c r="A28" s="165" t="s">
        <v>43</v>
      </c>
      <c r="B28" s="166"/>
      <c r="C28" s="166"/>
      <c r="D28" s="166"/>
      <c r="E28" s="166"/>
      <c r="F28" s="166"/>
      <c r="G28" s="166"/>
      <c r="H28" s="167"/>
      <c r="I28" s="23"/>
      <c r="J28" s="105">
        <v>10</v>
      </c>
      <c r="K28" s="67">
        <v>25</v>
      </c>
      <c r="L28" s="67">
        <v>0</v>
      </c>
      <c r="M28" s="124">
        <v>8</v>
      </c>
      <c r="N28" s="67">
        <v>0</v>
      </c>
      <c r="O28" s="111"/>
      <c r="P28" s="125">
        <v>0</v>
      </c>
      <c r="Q28" s="116"/>
      <c r="R28" s="23">
        <f>SUM(J28:Q28)</f>
        <v>43</v>
      </c>
      <c r="S28" s="23">
        <f>I28*R28</f>
        <v>0</v>
      </c>
      <c r="T28" s="23"/>
    </row>
    <row r="29" spans="1:20" s="17" customFormat="1" ht="15.75" customHeight="1" outlineLevel="1" x14ac:dyDescent="0.25">
      <c r="A29" s="165" t="s">
        <v>44</v>
      </c>
      <c r="B29" s="166"/>
      <c r="C29" s="166"/>
      <c r="D29" s="166"/>
      <c r="E29" s="166"/>
      <c r="F29" s="166"/>
      <c r="G29" s="166"/>
      <c r="H29" s="167"/>
      <c r="I29" s="23"/>
      <c r="J29" s="105">
        <v>66</v>
      </c>
      <c r="K29" s="67">
        <v>84</v>
      </c>
      <c r="L29" s="67">
        <v>49</v>
      </c>
      <c r="M29" s="124">
        <v>68</v>
      </c>
      <c r="N29" s="67">
        <v>118</v>
      </c>
      <c r="O29" s="111"/>
      <c r="P29" s="125">
        <v>70</v>
      </c>
      <c r="Q29" s="116"/>
      <c r="R29" s="23">
        <f>SUM(J29:Q29)</f>
        <v>455</v>
      </c>
      <c r="S29" s="23">
        <f>I29*R29</f>
        <v>0</v>
      </c>
      <c r="T29" s="23"/>
    </row>
    <row r="30" spans="1:20" s="17" customFormat="1" ht="15.75" customHeight="1" outlineLevel="1" x14ac:dyDescent="0.25">
      <c r="A30" s="165" t="s">
        <v>45</v>
      </c>
      <c r="B30" s="166"/>
      <c r="C30" s="166"/>
      <c r="D30" s="166"/>
      <c r="E30" s="166"/>
      <c r="F30" s="166"/>
      <c r="G30" s="166"/>
      <c r="H30" s="167"/>
      <c r="I30" s="23"/>
      <c r="J30" s="105">
        <v>0</v>
      </c>
      <c r="K30" s="67">
        <v>0</v>
      </c>
      <c r="L30" s="67">
        <v>0</v>
      </c>
      <c r="M30" s="124">
        <v>0</v>
      </c>
      <c r="N30" s="67">
        <v>0</v>
      </c>
      <c r="O30" s="111">
        <v>0</v>
      </c>
      <c r="P30" s="113">
        <v>0</v>
      </c>
      <c r="Q30" s="116">
        <v>0</v>
      </c>
      <c r="R30" s="23">
        <f>SUM(J30:Q30)</f>
        <v>0</v>
      </c>
      <c r="S30" s="23">
        <f>I30*R30</f>
        <v>0</v>
      </c>
      <c r="T30" s="23"/>
    </row>
    <row r="31" spans="1:20" s="17" customFormat="1" ht="51" customHeight="1" x14ac:dyDescent="0.25">
      <c r="A31" s="168" t="s">
        <v>46</v>
      </c>
      <c r="B31" s="169"/>
      <c r="C31" s="169"/>
      <c r="D31" s="169"/>
      <c r="E31" s="169"/>
      <c r="F31" s="169"/>
      <c r="G31" s="169"/>
      <c r="H31" s="170"/>
      <c r="I31" s="54" t="s">
        <v>121</v>
      </c>
      <c r="J31" s="21">
        <f>SUM(J32)</f>
        <v>14</v>
      </c>
      <c r="K31" s="21">
        <f t="shared" ref="K31:Q31" si="9">SUM(K32)</f>
        <v>14</v>
      </c>
      <c r="L31" s="21">
        <f t="shared" si="9"/>
        <v>10</v>
      </c>
      <c r="M31" s="21">
        <f t="shared" si="9"/>
        <v>18</v>
      </c>
      <c r="N31" s="21">
        <f t="shared" si="9"/>
        <v>25</v>
      </c>
      <c r="O31" s="21">
        <f t="shared" si="9"/>
        <v>0</v>
      </c>
      <c r="P31" s="21">
        <f t="shared" si="9"/>
        <v>9</v>
      </c>
      <c r="Q31" s="65">
        <f t="shared" si="9"/>
        <v>0</v>
      </c>
      <c r="R31" s="21">
        <f>SUM(J31:Q31)</f>
        <v>90</v>
      </c>
      <c r="S31" s="21">
        <f>I31*R31</f>
        <v>44422.2</v>
      </c>
      <c r="T31" s="21"/>
    </row>
    <row r="32" spans="1:20" s="17" customFormat="1" ht="19.5" customHeight="1" outlineLevel="1" x14ac:dyDescent="0.25">
      <c r="A32" s="174" t="s">
        <v>47</v>
      </c>
      <c r="B32" s="175"/>
      <c r="C32" s="175"/>
      <c r="D32" s="175"/>
      <c r="E32" s="175"/>
      <c r="F32" s="175"/>
      <c r="G32" s="175"/>
      <c r="H32" s="176"/>
      <c r="I32" s="23"/>
      <c r="J32" s="5">
        <v>14</v>
      </c>
      <c r="K32" s="5">
        <v>14</v>
      </c>
      <c r="L32" s="5">
        <v>10</v>
      </c>
      <c r="M32" s="5">
        <v>18</v>
      </c>
      <c r="N32" s="5">
        <v>25</v>
      </c>
      <c r="O32" s="5"/>
      <c r="P32" s="5">
        <v>9</v>
      </c>
      <c r="Q32" s="5"/>
      <c r="R32" s="23">
        <f>SUM(J32:Q32)</f>
        <v>90</v>
      </c>
      <c r="S32" s="23">
        <f>I32*R32</f>
        <v>0</v>
      </c>
      <c r="T32" s="23"/>
    </row>
    <row r="33" spans="1:20" s="17" customFormat="1" ht="15.75" customHeight="1" x14ac:dyDescent="0.25">
      <c r="A33" s="216" t="s">
        <v>22</v>
      </c>
      <c r="B33" s="217"/>
      <c r="C33" s="217"/>
      <c r="D33" s="217"/>
      <c r="E33" s="217"/>
      <c r="F33" s="217"/>
      <c r="G33" s="217"/>
      <c r="H33" s="218"/>
      <c r="I33" s="18"/>
      <c r="J33" s="21">
        <f t="shared" ref="J33:S33" si="10">SUM(J31,J26,J24,J22,J14,J12)</f>
        <v>481</v>
      </c>
      <c r="K33" s="21">
        <f t="shared" si="10"/>
        <v>619</v>
      </c>
      <c r="L33" s="21">
        <f t="shared" si="10"/>
        <v>388</v>
      </c>
      <c r="M33" s="21">
        <f t="shared" si="10"/>
        <v>691</v>
      </c>
      <c r="N33" s="21">
        <f t="shared" si="10"/>
        <v>1044</v>
      </c>
      <c r="O33" s="21">
        <f t="shared" si="10"/>
        <v>0</v>
      </c>
      <c r="P33" s="21">
        <f t="shared" si="10"/>
        <v>689</v>
      </c>
      <c r="Q33" s="65">
        <f t="shared" ref="Q33" si="11">SUM(Q31,Q26,Q24,Q22,Q14,Q12)</f>
        <v>0</v>
      </c>
      <c r="R33" s="21">
        <f t="shared" si="10"/>
        <v>3912</v>
      </c>
      <c r="S33" s="21">
        <f t="shared" si="10"/>
        <v>1118538.08</v>
      </c>
      <c r="T33" s="20"/>
    </row>
    <row r="34" spans="1:20" s="17" customFormat="1" ht="15.75" customHeight="1" x14ac:dyDescent="0.25">
      <c r="A34" s="180" t="s">
        <v>48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2"/>
    </row>
    <row r="35" spans="1:20" s="17" customFormat="1" ht="30.75" customHeight="1" x14ac:dyDescent="0.25">
      <c r="A35" s="168" t="s">
        <v>49</v>
      </c>
      <c r="B35" s="169"/>
      <c r="C35" s="169"/>
      <c r="D35" s="169"/>
      <c r="E35" s="169"/>
      <c r="F35" s="169"/>
      <c r="G35" s="169"/>
      <c r="H35" s="170"/>
      <c r="I35" s="54" t="s">
        <v>126</v>
      </c>
      <c r="J35" s="21">
        <f t="shared" ref="J35:P35" si="12">SUM(J36:J43)</f>
        <v>15</v>
      </c>
      <c r="K35" s="21">
        <f t="shared" si="12"/>
        <v>56</v>
      </c>
      <c r="L35" s="21">
        <f t="shared" si="12"/>
        <v>31</v>
      </c>
      <c r="M35" s="21">
        <f t="shared" si="12"/>
        <v>47</v>
      </c>
      <c r="N35" s="21">
        <f t="shared" si="12"/>
        <v>85</v>
      </c>
      <c r="O35" s="21">
        <f t="shared" si="12"/>
        <v>0</v>
      </c>
      <c r="P35" s="21">
        <f t="shared" si="12"/>
        <v>74</v>
      </c>
      <c r="Q35" s="65">
        <f t="shared" ref="Q35" si="13">SUM(Q36:Q43)</f>
        <v>0</v>
      </c>
      <c r="R35" s="21">
        <f>SUM(J35:Q35)</f>
        <v>308</v>
      </c>
      <c r="S35" s="21">
        <f>I35*R35</f>
        <v>25080.440000000002</v>
      </c>
      <c r="T35" s="21"/>
    </row>
    <row r="36" spans="1:20" s="17" customFormat="1" ht="15.75" customHeight="1" outlineLevel="1" x14ac:dyDescent="0.25">
      <c r="A36" s="165" t="s">
        <v>50</v>
      </c>
      <c r="B36" s="166"/>
      <c r="C36" s="166"/>
      <c r="D36" s="166"/>
      <c r="E36" s="166"/>
      <c r="F36" s="166"/>
      <c r="G36" s="166"/>
      <c r="H36" s="167"/>
      <c r="I36" s="23"/>
      <c r="J36" s="106">
        <v>0</v>
      </c>
      <c r="K36" s="67">
        <v>0</v>
      </c>
      <c r="L36" s="67">
        <v>0</v>
      </c>
      <c r="M36" s="125">
        <v>0</v>
      </c>
      <c r="N36" s="67">
        <v>0</v>
      </c>
      <c r="O36" s="109"/>
      <c r="P36" s="125">
        <v>0</v>
      </c>
      <c r="Q36" s="5"/>
      <c r="R36" s="23">
        <f>SUM(J36:Q36)</f>
        <v>0</v>
      </c>
      <c r="S36" s="23">
        <f>I36*R36</f>
        <v>0</v>
      </c>
      <c r="T36" s="23"/>
    </row>
    <row r="37" spans="1:20" s="17" customFormat="1" ht="15.75" customHeight="1" outlineLevel="1" x14ac:dyDescent="0.25">
      <c r="A37" s="177" t="s">
        <v>51</v>
      </c>
      <c r="B37" s="178"/>
      <c r="C37" s="178"/>
      <c r="D37" s="178"/>
      <c r="E37" s="178"/>
      <c r="F37" s="178"/>
      <c r="G37" s="178"/>
      <c r="H37" s="179"/>
      <c r="I37" s="23"/>
      <c r="J37" s="106">
        <v>11</v>
      </c>
      <c r="K37" s="67">
        <v>27</v>
      </c>
      <c r="L37" s="67">
        <v>18</v>
      </c>
      <c r="M37" s="125">
        <v>24</v>
      </c>
      <c r="N37" s="67">
        <v>45</v>
      </c>
      <c r="O37" s="109"/>
      <c r="P37" s="125">
        <v>40</v>
      </c>
      <c r="Q37" s="5"/>
      <c r="R37" s="23">
        <f>SUM(J37:Q37)</f>
        <v>165</v>
      </c>
      <c r="S37" s="23">
        <f>I37*R37</f>
        <v>0</v>
      </c>
      <c r="T37" s="23"/>
    </row>
    <row r="38" spans="1:20" s="17" customFormat="1" ht="15.75" customHeight="1" outlineLevel="1" x14ac:dyDescent="0.25">
      <c r="A38" s="177" t="s">
        <v>52</v>
      </c>
      <c r="B38" s="178"/>
      <c r="C38" s="178"/>
      <c r="D38" s="178"/>
      <c r="E38" s="178"/>
      <c r="F38" s="178"/>
      <c r="G38" s="178"/>
      <c r="H38" s="179"/>
      <c r="I38" s="23"/>
      <c r="J38" s="106">
        <v>4</v>
      </c>
      <c r="K38" s="67">
        <v>5</v>
      </c>
      <c r="L38" s="67">
        <v>6</v>
      </c>
      <c r="M38" s="125">
        <v>10</v>
      </c>
      <c r="N38" s="67">
        <v>19</v>
      </c>
      <c r="O38" s="109"/>
      <c r="P38" s="125">
        <v>21</v>
      </c>
      <c r="Q38" s="5"/>
      <c r="R38" s="23">
        <f>SUM(J38:Q38)</f>
        <v>65</v>
      </c>
      <c r="S38" s="23">
        <f>I38*R38</f>
        <v>0</v>
      </c>
      <c r="T38" s="23"/>
    </row>
    <row r="39" spans="1:20" s="17" customFormat="1" ht="15.75" customHeight="1" outlineLevel="1" x14ac:dyDescent="0.25">
      <c r="A39" s="165" t="s">
        <v>53</v>
      </c>
      <c r="B39" s="166"/>
      <c r="C39" s="166"/>
      <c r="D39" s="166"/>
      <c r="E39" s="166"/>
      <c r="F39" s="166"/>
      <c r="G39" s="166"/>
      <c r="H39" s="167"/>
      <c r="I39" s="23"/>
      <c r="J39" s="106">
        <v>0</v>
      </c>
      <c r="K39" s="67">
        <v>3</v>
      </c>
      <c r="L39" s="67">
        <v>1</v>
      </c>
      <c r="M39" s="125">
        <v>0</v>
      </c>
      <c r="N39" s="67">
        <v>0</v>
      </c>
      <c r="O39" s="109"/>
      <c r="P39" s="125">
        <v>0</v>
      </c>
      <c r="Q39" s="5"/>
      <c r="R39" s="23">
        <f>SUM(J39:Q39)</f>
        <v>4</v>
      </c>
      <c r="S39" s="23">
        <f>I39*R39</f>
        <v>0</v>
      </c>
      <c r="T39" s="23"/>
    </row>
    <row r="40" spans="1:20" s="17" customFormat="1" ht="15.75" customHeight="1" outlineLevel="1" x14ac:dyDescent="0.25">
      <c r="A40" s="177" t="s">
        <v>100</v>
      </c>
      <c r="B40" s="178"/>
      <c r="C40" s="178"/>
      <c r="D40" s="178"/>
      <c r="E40" s="178"/>
      <c r="F40" s="178"/>
      <c r="G40" s="178"/>
      <c r="H40" s="179"/>
      <c r="I40" s="23"/>
      <c r="J40" s="106">
        <v>0</v>
      </c>
      <c r="K40" s="67">
        <v>6</v>
      </c>
      <c r="L40" s="67">
        <v>2</v>
      </c>
      <c r="M40" s="125">
        <v>5</v>
      </c>
      <c r="N40" s="67">
        <v>9</v>
      </c>
      <c r="O40" s="109"/>
      <c r="P40" s="125">
        <v>6</v>
      </c>
      <c r="Q40" s="5"/>
      <c r="R40" s="23">
        <f>SUM(J40:Q40)</f>
        <v>28</v>
      </c>
      <c r="S40" s="23">
        <f>I40*R40</f>
        <v>0</v>
      </c>
      <c r="T40" s="23"/>
    </row>
    <row r="41" spans="1:20" s="17" customFormat="1" ht="15.75" customHeight="1" outlineLevel="1" x14ac:dyDescent="0.25">
      <c r="A41" s="177" t="s">
        <v>54</v>
      </c>
      <c r="B41" s="178"/>
      <c r="C41" s="178"/>
      <c r="D41" s="178"/>
      <c r="E41" s="178"/>
      <c r="F41" s="178"/>
      <c r="G41" s="178"/>
      <c r="H41" s="179"/>
      <c r="I41" s="23"/>
      <c r="J41" s="106">
        <v>0</v>
      </c>
      <c r="K41" s="67">
        <v>0</v>
      </c>
      <c r="L41" s="67">
        <v>0</v>
      </c>
      <c r="M41" s="125">
        <v>0</v>
      </c>
      <c r="N41" s="67">
        <v>0</v>
      </c>
      <c r="O41" s="109"/>
      <c r="P41" s="125">
        <v>0</v>
      </c>
      <c r="Q41" s="5"/>
      <c r="R41" s="23">
        <f>SUM(J41:Q41)</f>
        <v>0</v>
      </c>
      <c r="S41" s="23">
        <f>I41*R41</f>
        <v>0</v>
      </c>
      <c r="T41" s="23"/>
    </row>
    <row r="42" spans="1:20" s="17" customFormat="1" ht="15.75" customHeight="1" outlineLevel="1" x14ac:dyDescent="0.25">
      <c r="A42" s="177" t="s">
        <v>55</v>
      </c>
      <c r="B42" s="178"/>
      <c r="C42" s="178"/>
      <c r="D42" s="178"/>
      <c r="E42" s="178"/>
      <c r="F42" s="178"/>
      <c r="G42" s="178"/>
      <c r="H42" s="179"/>
      <c r="I42" s="23"/>
      <c r="J42" s="106">
        <v>0</v>
      </c>
      <c r="K42" s="67">
        <v>2</v>
      </c>
      <c r="L42" s="67">
        <v>3</v>
      </c>
      <c r="M42" s="125">
        <v>2</v>
      </c>
      <c r="N42" s="67">
        <v>5</v>
      </c>
      <c r="O42" s="109"/>
      <c r="P42" s="125">
        <v>2</v>
      </c>
      <c r="Q42" s="5"/>
      <c r="R42" s="23">
        <f>SUM(J42:Q42)</f>
        <v>14</v>
      </c>
      <c r="S42" s="23">
        <f>I42*R42</f>
        <v>0</v>
      </c>
      <c r="T42" s="23"/>
    </row>
    <row r="43" spans="1:20" s="17" customFormat="1" ht="15.75" customHeight="1" outlineLevel="1" x14ac:dyDescent="0.25">
      <c r="A43" s="177" t="s">
        <v>56</v>
      </c>
      <c r="B43" s="178"/>
      <c r="C43" s="178"/>
      <c r="D43" s="178"/>
      <c r="E43" s="178"/>
      <c r="F43" s="178"/>
      <c r="G43" s="178"/>
      <c r="H43" s="179"/>
      <c r="I43" s="23"/>
      <c r="J43" s="106">
        <v>0</v>
      </c>
      <c r="K43" s="67">
        <v>13</v>
      </c>
      <c r="L43" s="67">
        <v>1</v>
      </c>
      <c r="M43" s="125">
        <v>6</v>
      </c>
      <c r="N43" s="67">
        <v>7</v>
      </c>
      <c r="O43" s="109"/>
      <c r="P43" s="125">
        <v>5</v>
      </c>
      <c r="Q43" s="5"/>
      <c r="R43" s="23">
        <f>SUM(J43:Q43)</f>
        <v>32</v>
      </c>
      <c r="S43" s="23">
        <f>I43*R43</f>
        <v>0</v>
      </c>
      <c r="T43" s="23"/>
    </row>
    <row r="44" spans="1:20" s="17" customFormat="1" x14ac:dyDescent="0.25">
      <c r="A44" s="168" t="s">
        <v>57</v>
      </c>
      <c r="B44" s="169"/>
      <c r="C44" s="169"/>
      <c r="D44" s="169"/>
      <c r="E44" s="169"/>
      <c r="F44" s="169"/>
      <c r="G44" s="169"/>
      <c r="H44" s="170"/>
      <c r="I44" s="21">
        <v>27.14</v>
      </c>
      <c r="J44" s="21">
        <f>SUM(J45)</f>
        <v>0</v>
      </c>
      <c r="K44" s="21">
        <f t="shared" ref="K44:Q44" si="14">SUM(K45)</f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  <c r="Q44" s="65">
        <f t="shared" si="14"/>
        <v>0</v>
      </c>
      <c r="R44" s="21">
        <f>SUM(J44:Q44)</f>
        <v>0</v>
      </c>
      <c r="S44" s="21">
        <f>I44*R44</f>
        <v>0</v>
      </c>
      <c r="T44" s="21"/>
    </row>
    <row r="45" spans="1:20" s="17" customFormat="1" outlineLevel="1" x14ac:dyDescent="0.25">
      <c r="A45" s="174" t="s">
        <v>58</v>
      </c>
      <c r="B45" s="175"/>
      <c r="C45" s="175"/>
      <c r="D45" s="175"/>
      <c r="E45" s="175"/>
      <c r="F45" s="175"/>
      <c r="G45" s="175"/>
      <c r="H45" s="176"/>
      <c r="I45" s="22"/>
      <c r="J45" s="4"/>
      <c r="K45" s="4"/>
      <c r="L45" s="4"/>
      <c r="M45" s="4"/>
      <c r="N45" s="4"/>
      <c r="O45" s="4"/>
      <c r="P45" s="4"/>
      <c r="Q45" s="4"/>
      <c r="R45" s="22">
        <f>SUM(J45:Q45)</f>
        <v>0</v>
      </c>
      <c r="S45" s="22">
        <f>I45*R45</f>
        <v>0</v>
      </c>
      <c r="T45" s="22"/>
    </row>
    <row r="46" spans="1:20" s="17" customFormat="1" ht="15.75" customHeight="1" x14ac:dyDescent="0.25">
      <c r="A46" s="168" t="s">
        <v>22</v>
      </c>
      <c r="B46" s="169"/>
      <c r="C46" s="169"/>
      <c r="D46" s="169"/>
      <c r="E46" s="169"/>
      <c r="F46" s="169"/>
      <c r="G46" s="169"/>
      <c r="H46" s="170"/>
      <c r="I46" s="18"/>
      <c r="J46" s="21">
        <f>SUM(SUM(J44,J35))</f>
        <v>15</v>
      </c>
      <c r="K46" s="21">
        <f t="shared" ref="K46:S46" si="15">SUM(SUM(K44,K35))</f>
        <v>56</v>
      </c>
      <c r="L46" s="21">
        <f t="shared" si="15"/>
        <v>31</v>
      </c>
      <c r="M46" s="21">
        <f t="shared" si="15"/>
        <v>47</v>
      </c>
      <c r="N46" s="21">
        <f t="shared" si="15"/>
        <v>85</v>
      </c>
      <c r="O46" s="21">
        <f t="shared" si="15"/>
        <v>0</v>
      </c>
      <c r="P46" s="21">
        <f t="shared" si="15"/>
        <v>74</v>
      </c>
      <c r="Q46" s="65">
        <f t="shared" ref="Q46" si="16">SUM(SUM(Q44,Q35))</f>
        <v>0</v>
      </c>
      <c r="R46" s="21">
        <f t="shared" si="15"/>
        <v>308</v>
      </c>
      <c r="S46" s="21">
        <f t="shared" si="15"/>
        <v>25080.440000000002</v>
      </c>
      <c r="T46" s="20"/>
    </row>
    <row r="47" spans="1:20" s="17" customFormat="1" ht="15.75" customHeight="1" x14ac:dyDescent="0.25">
      <c r="A47" s="162" t="s">
        <v>60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4"/>
    </row>
    <row r="48" spans="1:20" s="17" customFormat="1" ht="60" customHeight="1" x14ac:dyDescent="0.25">
      <c r="A48" s="143" t="s">
        <v>61</v>
      </c>
      <c r="B48" s="144"/>
      <c r="C48" s="144"/>
      <c r="D48" s="144"/>
      <c r="E48" s="144"/>
      <c r="F48" s="144"/>
      <c r="G48" s="144"/>
      <c r="H48" s="145"/>
      <c r="I48" s="54" t="s">
        <v>127</v>
      </c>
      <c r="J48" s="24">
        <f>SUM(J49:J50)</f>
        <v>0</v>
      </c>
      <c r="K48" s="24">
        <f t="shared" ref="K48:P48" si="17">SUM(K49:K50)</f>
        <v>0</v>
      </c>
      <c r="L48" s="24">
        <f t="shared" si="17"/>
        <v>0</v>
      </c>
      <c r="M48" s="24">
        <f t="shared" si="17"/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Q48" s="72">
        <f t="shared" ref="Q48" si="18">SUM(Q49:Q50)</f>
        <v>0</v>
      </c>
      <c r="R48" s="18">
        <f>SUM(J48:Q48)</f>
        <v>0</v>
      </c>
      <c r="S48" s="18">
        <f>I48*R48</f>
        <v>0</v>
      </c>
      <c r="T48" s="24"/>
    </row>
    <row r="49" spans="1:20" s="17" customFormat="1" ht="47.25" customHeight="1" outlineLevel="1" x14ac:dyDescent="0.25">
      <c r="A49" s="174" t="s">
        <v>62</v>
      </c>
      <c r="B49" s="175"/>
      <c r="C49" s="175"/>
      <c r="D49" s="175"/>
      <c r="E49" s="175"/>
      <c r="F49" s="175"/>
      <c r="G49" s="175"/>
      <c r="H49" s="176"/>
      <c r="I49" s="25"/>
      <c r="J49" s="3"/>
      <c r="K49" s="3"/>
      <c r="L49" s="3"/>
      <c r="M49" s="3"/>
      <c r="N49" s="3"/>
      <c r="O49" s="3"/>
      <c r="P49" s="3"/>
      <c r="Q49" s="3"/>
      <c r="R49" s="25">
        <f>SUM(J49:Q49)</f>
        <v>0</v>
      </c>
      <c r="S49" s="25">
        <f>I49*R49</f>
        <v>0</v>
      </c>
      <c r="T49" s="25"/>
    </row>
    <row r="50" spans="1:20" s="17" customFormat="1" outlineLevel="1" x14ac:dyDescent="0.25">
      <c r="A50" s="183" t="s">
        <v>63</v>
      </c>
      <c r="B50" s="184"/>
      <c r="C50" s="184"/>
      <c r="D50" s="184"/>
      <c r="E50" s="184"/>
      <c r="F50" s="184"/>
      <c r="G50" s="184"/>
      <c r="H50" s="185"/>
      <c r="I50" s="25"/>
      <c r="J50" s="3"/>
      <c r="K50" s="3"/>
      <c r="L50" s="3"/>
      <c r="M50" s="3"/>
      <c r="N50" s="3"/>
      <c r="O50" s="3"/>
      <c r="P50" s="3"/>
      <c r="Q50" s="3"/>
      <c r="R50" s="25">
        <f>SUM(J50:Q50)</f>
        <v>0</v>
      </c>
      <c r="S50" s="25">
        <f>I50*R50</f>
        <v>0</v>
      </c>
      <c r="T50" s="25"/>
    </row>
    <row r="51" spans="1:20" s="17" customFormat="1" ht="48" customHeight="1" x14ac:dyDescent="0.25">
      <c r="A51" s="143" t="s">
        <v>64</v>
      </c>
      <c r="B51" s="144"/>
      <c r="C51" s="144"/>
      <c r="D51" s="144"/>
      <c r="E51" s="144"/>
      <c r="F51" s="144"/>
      <c r="G51" s="144"/>
      <c r="H51" s="145"/>
      <c r="I51" s="54" t="s">
        <v>128</v>
      </c>
      <c r="J51" s="18">
        <f>SUM(J52)</f>
        <v>29</v>
      </c>
      <c r="K51" s="18">
        <f t="shared" ref="K51:Q51" si="19">SUM(K52)</f>
        <v>42</v>
      </c>
      <c r="L51" s="18">
        <f t="shared" si="19"/>
        <v>7</v>
      </c>
      <c r="M51" s="18">
        <f t="shared" si="19"/>
        <v>31</v>
      </c>
      <c r="N51" s="18">
        <f t="shared" si="19"/>
        <v>52</v>
      </c>
      <c r="O51" s="18">
        <f t="shared" si="19"/>
        <v>0</v>
      </c>
      <c r="P51" s="18">
        <f t="shared" si="19"/>
        <v>29</v>
      </c>
      <c r="Q51" s="64">
        <f t="shared" si="19"/>
        <v>0</v>
      </c>
      <c r="R51" s="18">
        <f>SUM(J51:Q51)</f>
        <v>190</v>
      </c>
      <c r="S51" s="18">
        <f>I51*R51</f>
        <v>6638.5999999999995</v>
      </c>
      <c r="T51" s="18"/>
    </row>
    <row r="52" spans="1:20" s="17" customFormat="1" ht="15.75" customHeight="1" outlineLevel="1" x14ac:dyDescent="0.25">
      <c r="A52" s="186" t="s">
        <v>65</v>
      </c>
      <c r="B52" s="187"/>
      <c r="C52" s="187"/>
      <c r="D52" s="187"/>
      <c r="E52" s="187"/>
      <c r="F52" s="187"/>
      <c r="G52" s="187"/>
      <c r="H52" s="188"/>
      <c r="I52" s="26"/>
      <c r="J52" s="2">
        <v>29</v>
      </c>
      <c r="K52" s="2">
        <v>42</v>
      </c>
      <c r="L52" s="2">
        <v>7</v>
      </c>
      <c r="M52" s="2">
        <v>31</v>
      </c>
      <c r="N52" s="2">
        <v>52</v>
      </c>
      <c r="O52" s="2"/>
      <c r="P52" s="2">
        <v>29</v>
      </c>
      <c r="Q52" s="2"/>
      <c r="R52" s="26">
        <v>0</v>
      </c>
      <c r="S52" s="26">
        <f>I52*R52</f>
        <v>0</v>
      </c>
      <c r="T52" s="26"/>
    </row>
    <row r="53" spans="1:20" s="17" customFormat="1" x14ac:dyDescent="0.25">
      <c r="A53" s="143" t="s">
        <v>66</v>
      </c>
      <c r="B53" s="144"/>
      <c r="C53" s="144"/>
      <c r="D53" s="144"/>
      <c r="E53" s="144"/>
      <c r="F53" s="144"/>
      <c r="G53" s="144"/>
      <c r="H53" s="145"/>
      <c r="I53" s="54" t="s">
        <v>129</v>
      </c>
      <c r="J53" s="18">
        <f>SUM(J54:J63)</f>
        <v>70</v>
      </c>
      <c r="K53" s="18">
        <f t="shared" ref="K53:P53" si="20">SUM(K54:K63)</f>
        <v>81</v>
      </c>
      <c r="L53" s="18">
        <f t="shared" si="20"/>
        <v>20</v>
      </c>
      <c r="M53" s="18">
        <f t="shared" si="20"/>
        <v>153</v>
      </c>
      <c r="N53" s="18">
        <f t="shared" si="20"/>
        <v>183</v>
      </c>
      <c r="O53" s="18">
        <f t="shared" si="20"/>
        <v>0</v>
      </c>
      <c r="P53" s="18">
        <f t="shared" si="20"/>
        <v>144</v>
      </c>
      <c r="Q53" s="64">
        <f t="shared" ref="Q53" si="21">SUM(Q54:Q63)</f>
        <v>0</v>
      </c>
      <c r="R53" s="18">
        <f>SUM(J53:Q53)</f>
        <v>651</v>
      </c>
      <c r="S53" s="18">
        <f>I53*R53</f>
        <v>102499.95</v>
      </c>
      <c r="T53" s="18"/>
    </row>
    <row r="54" spans="1:20" s="17" customFormat="1" ht="15.75" customHeight="1" outlineLevel="1" x14ac:dyDescent="0.25">
      <c r="A54" s="186" t="s">
        <v>67</v>
      </c>
      <c r="B54" s="187"/>
      <c r="C54" s="187"/>
      <c r="D54" s="187"/>
      <c r="E54" s="187"/>
      <c r="F54" s="187"/>
      <c r="G54" s="187"/>
      <c r="H54" s="188"/>
      <c r="I54" s="26"/>
      <c r="J54" s="107">
        <v>10</v>
      </c>
      <c r="K54" s="69">
        <v>20</v>
      </c>
      <c r="L54" s="69">
        <v>8</v>
      </c>
      <c r="M54" s="126">
        <v>60</v>
      </c>
      <c r="N54" s="69">
        <v>60</v>
      </c>
      <c r="O54" s="112"/>
      <c r="P54" s="126">
        <v>49</v>
      </c>
      <c r="Q54" s="117"/>
      <c r="R54" s="26">
        <f>SUM(J54:Q54)</f>
        <v>207</v>
      </c>
      <c r="S54" s="26">
        <f>I54*R54</f>
        <v>0</v>
      </c>
      <c r="T54" s="26"/>
    </row>
    <row r="55" spans="1:20" s="17" customFormat="1" ht="15.75" customHeight="1" outlineLevel="1" x14ac:dyDescent="0.25">
      <c r="A55" s="186" t="s">
        <v>68</v>
      </c>
      <c r="B55" s="187"/>
      <c r="C55" s="187"/>
      <c r="D55" s="187"/>
      <c r="E55" s="187"/>
      <c r="F55" s="187"/>
      <c r="G55" s="187"/>
      <c r="H55" s="188"/>
      <c r="I55" s="26"/>
      <c r="J55" s="107">
        <v>12</v>
      </c>
      <c r="K55" s="69">
        <v>24</v>
      </c>
      <c r="L55" s="69">
        <v>1</v>
      </c>
      <c r="M55" s="126">
        <v>31</v>
      </c>
      <c r="N55" s="69">
        <v>37</v>
      </c>
      <c r="O55" s="112"/>
      <c r="P55" s="126">
        <v>37</v>
      </c>
      <c r="Q55" s="117"/>
      <c r="R55" s="26">
        <f>SUM(J55:Q55)</f>
        <v>142</v>
      </c>
      <c r="S55" s="26">
        <f>I55*R55</f>
        <v>0</v>
      </c>
      <c r="T55" s="26"/>
    </row>
    <row r="56" spans="1:20" s="17" customFormat="1" ht="15.75" customHeight="1" outlineLevel="1" x14ac:dyDescent="0.25">
      <c r="A56" s="186" t="s">
        <v>69</v>
      </c>
      <c r="B56" s="187"/>
      <c r="C56" s="187"/>
      <c r="D56" s="187"/>
      <c r="E56" s="187"/>
      <c r="F56" s="187"/>
      <c r="G56" s="187"/>
      <c r="H56" s="188"/>
      <c r="I56" s="26"/>
      <c r="J56" s="107">
        <v>9</v>
      </c>
      <c r="K56" s="69">
        <v>0</v>
      </c>
      <c r="L56" s="69">
        <v>5</v>
      </c>
      <c r="M56" s="126">
        <v>10</v>
      </c>
      <c r="N56" s="69">
        <v>30</v>
      </c>
      <c r="O56" s="112"/>
      <c r="P56" s="126">
        <v>24</v>
      </c>
      <c r="Q56" s="117"/>
      <c r="R56" s="26">
        <f>SUM(J56:Q56)</f>
        <v>78</v>
      </c>
      <c r="S56" s="26">
        <f>I56*R56</f>
        <v>0</v>
      </c>
      <c r="T56" s="26"/>
    </row>
    <row r="57" spans="1:20" s="17" customFormat="1" ht="15.75" customHeight="1" outlineLevel="1" x14ac:dyDescent="0.25">
      <c r="A57" s="186" t="s">
        <v>70</v>
      </c>
      <c r="B57" s="187"/>
      <c r="C57" s="187"/>
      <c r="D57" s="187"/>
      <c r="E57" s="187"/>
      <c r="F57" s="187"/>
      <c r="G57" s="187"/>
      <c r="H57" s="188"/>
      <c r="I57" s="26"/>
      <c r="J57" s="107">
        <v>0</v>
      </c>
      <c r="K57" s="69">
        <v>0</v>
      </c>
      <c r="L57" s="69">
        <v>0</v>
      </c>
      <c r="M57" s="126">
        <v>0</v>
      </c>
      <c r="N57" s="69">
        <v>0</v>
      </c>
      <c r="O57" s="112"/>
      <c r="P57" s="126">
        <v>10</v>
      </c>
      <c r="Q57" s="117"/>
      <c r="R57" s="26">
        <f>SUM(J57:Q57)</f>
        <v>10</v>
      </c>
      <c r="S57" s="26">
        <f>I57*R57</f>
        <v>0</v>
      </c>
      <c r="T57" s="26"/>
    </row>
    <row r="58" spans="1:20" s="17" customFormat="1" ht="15.75" customHeight="1" outlineLevel="1" x14ac:dyDescent="0.25">
      <c r="A58" s="186" t="s">
        <v>71</v>
      </c>
      <c r="B58" s="187"/>
      <c r="C58" s="187"/>
      <c r="D58" s="187"/>
      <c r="E58" s="187"/>
      <c r="F58" s="187"/>
      <c r="G58" s="187"/>
      <c r="H58" s="188"/>
      <c r="I58" s="26"/>
      <c r="J58" s="107">
        <v>18</v>
      </c>
      <c r="K58" s="69">
        <v>28</v>
      </c>
      <c r="L58" s="69">
        <v>5</v>
      </c>
      <c r="M58" s="126">
        <v>16</v>
      </c>
      <c r="N58" s="69">
        <v>23</v>
      </c>
      <c r="O58" s="112"/>
      <c r="P58" s="126">
        <v>24</v>
      </c>
      <c r="Q58" s="117"/>
      <c r="R58" s="26">
        <f>SUM(J58:Q58)</f>
        <v>114</v>
      </c>
      <c r="S58" s="26">
        <f>I58*R58</f>
        <v>0</v>
      </c>
      <c r="T58" s="26"/>
    </row>
    <row r="59" spans="1:20" s="17" customFormat="1" ht="15.75" customHeight="1" outlineLevel="1" x14ac:dyDescent="0.25">
      <c r="A59" s="186" t="s">
        <v>72</v>
      </c>
      <c r="B59" s="187"/>
      <c r="C59" s="187"/>
      <c r="D59" s="187"/>
      <c r="E59" s="187"/>
      <c r="F59" s="187"/>
      <c r="G59" s="187"/>
      <c r="H59" s="188"/>
      <c r="I59" s="26"/>
      <c r="J59" s="107">
        <v>0</v>
      </c>
      <c r="K59" s="69">
        <v>0</v>
      </c>
      <c r="L59" s="69">
        <v>0</v>
      </c>
      <c r="M59" s="126">
        <v>0</v>
      </c>
      <c r="N59" s="69">
        <v>0</v>
      </c>
      <c r="O59" s="112"/>
      <c r="P59" s="126"/>
      <c r="Q59" s="117"/>
      <c r="R59" s="26">
        <f>SUM(J59:Q59)</f>
        <v>0</v>
      </c>
      <c r="S59" s="26">
        <f>I59*R59</f>
        <v>0</v>
      </c>
      <c r="T59" s="26"/>
    </row>
    <row r="60" spans="1:20" s="17" customFormat="1" ht="15.75" customHeight="1" outlineLevel="1" x14ac:dyDescent="0.25">
      <c r="A60" s="186" t="s">
        <v>73</v>
      </c>
      <c r="B60" s="187"/>
      <c r="C60" s="187"/>
      <c r="D60" s="187"/>
      <c r="E60" s="187"/>
      <c r="F60" s="187"/>
      <c r="G60" s="187"/>
      <c r="H60" s="188"/>
      <c r="I60" s="26"/>
      <c r="J60" s="107">
        <v>0</v>
      </c>
      <c r="K60" s="69">
        <v>0</v>
      </c>
      <c r="L60" s="69">
        <v>0</v>
      </c>
      <c r="M60" s="126">
        <v>0</v>
      </c>
      <c r="N60" s="69">
        <v>0</v>
      </c>
      <c r="O60" s="112"/>
      <c r="P60" s="126">
        <v>0</v>
      </c>
      <c r="Q60" s="117"/>
      <c r="R60" s="26">
        <f>SUM(J60:Q60)</f>
        <v>0</v>
      </c>
      <c r="S60" s="26">
        <f>I60*R60</f>
        <v>0</v>
      </c>
      <c r="T60" s="26"/>
    </row>
    <row r="61" spans="1:20" s="17" customFormat="1" ht="15.75" customHeight="1" outlineLevel="1" x14ac:dyDescent="0.25">
      <c r="A61" s="186" t="s">
        <v>74</v>
      </c>
      <c r="B61" s="187"/>
      <c r="C61" s="187"/>
      <c r="D61" s="187"/>
      <c r="E61" s="187"/>
      <c r="F61" s="187"/>
      <c r="G61" s="187"/>
      <c r="H61" s="188"/>
      <c r="I61" s="26"/>
      <c r="J61" s="107">
        <v>0</v>
      </c>
      <c r="K61" s="69">
        <v>0</v>
      </c>
      <c r="L61" s="69">
        <v>0</v>
      </c>
      <c r="M61" s="126">
        <v>0</v>
      </c>
      <c r="N61" s="69">
        <v>0</v>
      </c>
      <c r="O61" s="112"/>
      <c r="P61" s="126">
        <v>0</v>
      </c>
      <c r="Q61" s="117"/>
      <c r="R61" s="26">
        <f>SUM(J61:Q61)</f>
        <v>0</v>
      </c>
      <c r="S61" s="26">
        <f>I61*R61</f>
        <v>0</v>
      </c>
      <c r="T61" s="26"/>
    </row>
    <row r="62" spans="1:20" s="17" customFormat="1" ht="15.75" customHeight="1" outlineLevel="1" x14ac:dyDescent="0.25">
      <c r="A62" s="186" t="s">
        <v>75</v>
      </c>
      <c r="B62" s="187"/>
      <c r="C62" s="187"/>
      <c r="D62" s="187"/>
      <c r="E62" s="187"/>
      <c r="F62" s="187"/>
      <c r="G62" s="187"/>
      <c r="H62" s="188"/>
      <c r="I62" s="26"/>
      <c r="J62" s="107">
        <v>0</v>
      </c>
      <c r="K62" s="69">
        <v>0</v>
      </c>
      <c r="L62" s="69">
        <v>0</v>
      </c>
      <c r="M62" s="126">
        <v>0</v>
      </c>
      <c r="N62" s="69">
        <v>0</v>
      </c>
      <c r="O62" s="112"/>
      <c r="P62" s="126"/>
      <c r="Q62" s="117"/>
      <c r="R62" s="26">
        <f>SUM(J62:Q62)</f>
        <v>0</v>
      </c>
      <c r="S62" s="26">
        <f>I62*R62</f>
        <v>0</v>
      </c>
      <c r="T62" s="26"/>
    </row>
    <row r="63" spans="1:20" s="17" customFormat="1" ht="15.75" customHeight="1" outlineLevel="1" x14ac:dyDescent="0.25">
      <c r="A63" s="186" t="s">
        <v>76</v>
      </c>
      <c r="B63" s="187"/>
      <c r="C63" s="187"/>
      <c r="D63" s="187"/>
      <c r="E63" s="187"/>
      <c r="F63" s="187"/>
      <c r="G63" s="187"/>
      <c r="H63" s="188"/>
      <c r="I63" s="26"/>
      <c r="J63" s="107">
        <v>21</v>
      </c>
      <c r="K63" s="69">
        <v>9</v>
      </c>
      <c r="L63" s="69">
        <v>1</v>
      </c>
      <c r="M63" s="126">
        <v>36</v>
      </c>
      <c r="N63" s="69">
        <v>33</v>
      </c>
      <c r="O63" s="112"/>
      <c r="P63" s="126"/>
      <c r="Q63" s="117"/>
      <c r="R63" s="26">
        <f>SUM(J63:Q63)</f>
        <v>100</v>
      </c>
      <c r="S63" s="26">
        <f>I63*R63</f>
        <v>0</v>
      </c>
      <c r="T63" s="26"/>
    </row>
    <row r="64" spans="1:20" s="17" customFormat="1" ht="18" customHeight="1" x14ac:dyDescent="0.25">
      <c r="A64" s="168" t="s">
        <v>77</v>
      </c>
      <c r="B64" s="169"/>
      <c r="C64" s="169"/>
      <c r="D64" s="169"/>
      <c r="E64" s="169"/>
      <c r="F64" s="169"/>
      <c r="G64" s="169"/>
      <c r="H64" s="170"/>
      <c r="I64" s="54" t="s">
        <v>130</v>
      </c>
      <c r="J64" s="21">
        <f t="shared" ref="J64:P64" si="22">SUM(J65:J75)</f>
        <v>50</v>
      </c>
      <c r="K64" s="21">
        <f t="shared" si="22"/>
        <v>77</v>
      </c>
      <c r="L64" s="21">
        <f t="shared" si="22"/>
        <v>29</v>
      </c>
      <c r="M64" s="21">
        <f t="shared" si="22"/>
        <v>47</v>
      </c>
      <c r="N64" s="21">
        <f t="shared" si="22"/>
        <v>84</v>
      </c>
      <c r="O64" s="21">
        <f t="shared" si="22"/>
        <v>0</v>
      </c>
      <c r="P64" s="21">
        <f t="shared" si="22"/>
        <v>67</v>
      </c>
      <c r="Q64" s="65">
        <f t="shared" ref="Q64" si="23">SUM(Q65:Q75)</f>
        <v>0</v>
      </c>
      <c r="R64" s="21">
        <f>SUM(J64:Q64)</f>
        <v>354</v>
      </c>
      <c r="S64" s="21">
        <f>I64*R64</f>
        <v>38437.32</v>
      </c>
      <c r="T64" s="21"/>
    </row>
    <row r="65" spans="1:20" s="17" customFormat="1" ht="15.75" customHeight="1" outlineLevel="1" x14ac:dyDescent="0.25">
      <c r="A65" s="186" t="s">
        <v>78</v>
      </c>
      <c r="B65" s="187"/>
      <c r="C65" s="187"/>
      <c r="D65" s="187"/>
      <c r="E65" s="187"/>
      <c r="F65" s="187"/>
      <c r="G65" s="187"/>
      <c r="H65" s="188"/>
      <c r="I65" s="23"/>
      <c r="J65" s="5">
        <v>50</v>
      </c>
      <c r="K65" s="67">
        <v>75</v>
      </c>
      <c r="L65" s="67">
        <v>29</v>
      </c>
      <c r="M65" s="5">
        <v>47</v>
      </c>
      <c r="N65" s="67">
        <v>81</v>
      </c>
      <c r="O65" s="5"/>
      <c r="P65" s="5">
        <v>63</v>
      </c>
      <c r="Q65" s="118"/>
      <c r="R65" s="23">
        <f>SUM(J65:Q65)</f>
        <v>345</v>
      </c>
      <c r="S65" s="23">
        <f>I65*R65</f>
        <v>0</v>
      </c>
      <c r="T65" s="23"/>
    </row>
    <row r="66" spans="1:20" s="17" customFormat="1" ht="15.75" customHeight="1" outlineLevel="1" x14ac:dyDescent="0.25">
      <c r="A66" s="186" t="s">
        <v>79</v>
      </c>
      <c r="B66" s="187"/>
      <c r="C66" s="187"/>
      <c r="D66" s="187"/>
      <c r="E66" s="187"/>
      <c r="F66" s="187"/>
      <c r="G66" s="187"/>
      <c r="H66" s="188"/>
      <c r="I66" s="23"/>
      <c r="J66" s="5"/>
      <c r="K66" s="67">
        <v>0</v>
      </c>
      <c r="L66" s="67">
        <v>0</v>
      </c>
      <c r="M66" s="5"/>
      <c r="N66" s="67">
        <v>0</v>
      </c>
      <c r="O66" s="5"/>
      <c r="P66" s="5">
        <v>0</v>
      </c>
      <c r="Q66" s="118"/>
      <c r="R66" s="23">
        <f>SUM(J66:Q66)</f>
        <v>0</v>
      </c>
      <c r="S66" s="23">
        <f>I66*R66</f>
        <v>0</v>
      </c>
      <c r="T66" s="23"/>
    </row>
    <row r="67" spans="1:20" s="17" customFormat="1" ht="15.75" customHeight="1" outlineLevel="1" x14ac:dyDescent="0.25">
      <c r="A67" s="186" t="s">
        <v>80</v>
      </c>
      <c r="B67" s="187"/>
      <c r="C67" s="187"/>
      <c r="D67" s="187"/>
      <c r="E67" s="187"/>
      <c r="F67" s="187"/>
      <c r="G67" s="187"/>
      <c r="H67" s="188"/>
      <c r="I67" s="23"/>
      <c r="J67" s="5"/>
      <c r="K67" s="67">
        <v>0</v>
      </c>
      <c r="L67" s="5"/>
      <c r="M67" s="5"/>
      <c r="N67" s="67">
        <v>0</v>
      </c>
      <c r="O67" s="5"/>
      <c r="P67" s="5">
        <v>0</v>
      </c>
      <c r="Q67" s="118"/>
      <c r="R67" s="23">
        <f>SUM(J67:Q67)</f>
        <v>0</v>
      </c>
      <c r="S67" s="23">
        <f>I67*R67</f>
        <v>0</v>
      </c>
      <c r="T67" s="23"/>
    </row>
    <row r="68" spans="1:20" s="17" customFormat="1" ht="15.75" customHeight="1" outlineLevel="1" x14ac:dyDescent="0.25">
      <c r="A68" s="186" t="s">
        <v>81</v>
      </c>
      <c r="B68" s="187"/>
      <c r="C68" s="187"/>
      <c r="D68" s="187"/>
      <c r="E68" s="187"/>
      <c r="F68" s="187"/>
      <c r="G68" s="187"/>
      <c r="H68" s="188"/>
      <c r="I68" s="23"/>
      <c r="J68" s="5"/>
      <c r="K68" s="67">
        <v>0</v>
      </c>
      <c r="L68" s="5"/>
      <c r="M68" s="5"/>
      <c r="N68" s="67">
        <v>0</v>
      </c>
      <c r="O68" s="5"/>
      <c r="P68" s="5">
        <v>0</v>
      </c>
      <c r="Q68" s="5"/>
      <c r="R68" s="23">
        <f>SUM(J68:Q68)</f>
        <v>0</v>
      </c>
      <c r="S68" s="23">
        <f>I68*R68</f>
        <v>0</v>
      </c>
      <c r="T68" s="23"/>
    </row>
    <row r="69" spans="1:20" s="17" customFormat="1" ht="15.75" customHeight="1" outlineLevel="1" x14ac:dyDescent="0.25">
      <c r="A69" s="186" t="s">
        <v>82</v>
      </c>
      <c r="B69" s="187"/>
      <c r="C69" s="187"/>
      <c r="D69" s="187"/>
      <c r="E69" s="187"/>
      <c r="F69" s="187"/>
      <c r="G69" s="187"/>
      <c r="H69" s="188"/>
      <c r="I69" s="23"/>
      <c r="J69" s="5"/>
      <c r="K69" s="67">
        <v>0</v>
      </c>
      <c r="L69" s="5"/>
      <c r="M69" s="5"/>
      <c r="N69" s="67">
        <v>0</v>
      </c>
      <c r="O69" s="5"/>
      <c r="P69" s="5">
        <v>0</v>
      </c>
      <c r="Q69" s="5"/>
      <c r="R69" s="23">
        <f>SUM(J69:Q69)</f>
        <v>0</v>
      </c>
      <c r="S69" s="23">
        <f>I69*R69</f>
        <v>0</v>
      </c>
      <c r="T69" s="23"/>
    </row>
    <row r="70" spans="1:20" s="17" customFormat="1" ht="15.75" customHeight="1" outlineLevel="1" x14ac:dyDescent="0.25">
      <c r="A70" s="186" t="s">
        <v>83</v>
      </c>
      <c r="B70" s="187"/>
      <c r="C70" s="187"/>
      <c r="D70" s="187"/>
      <c r="E70" s="187"/>
      <c r="F70" s="187"/>
      <c r="G70" s="187"/>
      <c r="H70" s="188"/>
      <c r="I70" s="23"/>
      <c r="J70" s="5"/>
      <c r="K70" s="67">
        <v>0</v>
      </c>
      <c r="L70" s="5"/>
      <c r="M70" s="5"/>
      <c r="N70" s="67">
        <v>0</v>
      </c>
      <c r="O70" s="5"/>
      <c r="P70" s="5">
        <v>0</v>
      </c>
      <c r="Q70" s="5"/>
      <c r="R70" s="23">
        <f>SUM(J70:Q70)</f>
        <v>0</v>
      </c>
      <c r="S70" s="23">
        <f>I70*R70</f>
        <v>0</v>
      </c>
      <c r="T70" s="23"/>
    </row>
    <row r="71" spans="1:20" s="17" customFormat="1" ht="15.75" customHeight="1" outlineLevel="1" x14ac:dyDescent="0.25">
      <c r="A71" s="186" t="s">
        <v>84</v>
      </c>
      <c r="B71" s="187"/>
      <c r="C71" s="187"/>
      <c r="D71" s="187"/>
      <c r="E71" s="187"/>
      <c r="F71" s="187"/>
      <c r="G71" s="187"/>
      <c r="H71" s="188"/>
      <c r="I71" s="23"/>
      <c r="J71" s="5"/>
      <c r="K71" s="67">
        <v>2</v>
      </c>
      <c r="L71" s="5"/>
      <c r="M71" s="5"/>
      <c r="N71" s="67">
        <v>2</v>
      </c>
      <c r="O71" s="5"/>
      <c r="P71" s="5">
        <v>4</v>
      </c>
      <c r="Q71" s="5"/>
      <c r="R71" s="23">
        <f>SUM(J71:Q71)</f>
        <v>8</v>
      </c>
      <c r="S71" s="23">
        <f>I71*R71</f>
        <v>0</v>
      </c>
      <c r="T71" s="23"/>
    </row>
    <row r="72" spans="1:20" s="17" customFormat="1" ht="15.75" customHeight="1" outlineLevel="1" x14ac:dyDescent="0.25">
      <c r="A72" s="186" t="s">
        <v>85</v>
      </c>
      <c r="B72" s="187"/>
      <c r="C72" s="187"/>
      <c r="D72" s="187"/>
      <c r="E72" s="187"/>
      <c r="F72" s="187"/>
      <c r="G72" s="187"/>
      <c r="H72" s="188"/>
      <c r="I72" s="23"/>
      <c r="J72" s="5"/>
      <c r="K72" s="67">
        <v>0</v>
      </c>
      <c r="L72" s="5"/>
      <c r="M72" s="5"/>
      <c r="N72" s="67">
        <v>0</v>
      </c>
      <c r="O72" s="5"/>
      <c r="P72" s="5"/>
      <c r="Q72" s="5"/>
      <c r="R72" s="23">
        <f>SUM(J72:Q72)</f>
        <v>0</v>
      </c>
      <c r="S72" s="23">
        <f>I72*R72</f>
        <v>0</v>
      </c>
      <c r="T72" s="23"/>
    </row>
    <row r="73" spans="1:20" s="17" customFormat="1" ht="15.75" customHeight="1" outlineLevel="1" x14ac:dyDescent="0.25">
      <c r="A73" s="186" t="s">
        <v>86</v>
      </c>
      <c r="B73" s="187"/>
      <c r="C73" s="187"/>
      <c r="D73" s="187"/>
      <c r="E73" s="187"/>
      <c r="F73" s="187"/>
      <c r="G73" s="187"/>
      <c r="H73" s="188"/>
      <c r="I73" s="23"/>
      <c r="J73" s="5"/>
      <c r="K73" s="67">
        <v>0</v>
      </c>
      <c r="L73" s="5"/>
      <c r="M73" s="5"/>
      <c r="N73" s="67">
        <v>0</v>
      </c>
      <c r="O73" s="5"/>
      <c r="P73" s="5"/>
      <c r="Q73" s="5"/>
      <c r="R73" s="23">
        <f>SUM(J73:Q73)</f>
        <v>0</v>
      </c>
      <c r="S73" s="23">
        <f>I73*R73</f>
        <v>0</v>
      </c>
      <c r="T73" s="23"/>
    </row>
    <row r="74" spans="1:20" s="17" customFormat="1" ht="15.75" customHeight="1" outlineLevel="1" x14ac:dyDescent="0.25">
      <c r="A74" s="186" t="s">
        <v>87</v>
      </c>
      <c r="B74" s="187"/>
      <c r="C74" s="187"/>
      <c r="D74" s="187"/>
      <c r="E74" s="187"/>
      <c r="F74" s="187"/>
      <c r="G74" s="187"/>
      <c r="H74" s="188"/>
      <c r="I74" s="23"/>
      <c r="J74" s="5"/>
      <c r="K74" s="67">
        <v>0</v>
      </c>
      <c r="L74" s="5"/>
      <c r="M74" s="5"/>
      <c r="N74" s="67">
        <v>0</v>
      </c>
      <c r="O74" s="5"/>
      <c r="P74" s="5"/>
      <c r="Q74" s="5"/>
      <c r="R74" s="23">
        <f>SUM(J74:Q74)</f>
        <v>0</v>
      </c>
      <c r="S74" s="23">
        <f>I74*R74</f>
        <v>0</v>
      </c>
      <c r="T74" s="23"/>
    </row>
    <row r="75" spans="1:20" s="17" customFormat="1" ht="15.75" customHeight="1" outlineLevel="1" x14ac:dyDescent="0.25">
      <c r="A75" s="186" t="s">
        <v>88</v>
      </c>
      <c r="B75" s="187"/>
      <c r="C75" s="187"/>
      <c r="D75" s="187"/>
      <c r="E75" s="187"/>
      <c r="F75" s="187"/>
      <c r="G75" s="187"/>
      <c r="H75" s="188"/>
      <c r="I75" s="23"/>
      <c r="J75" s="5"/>
      <c r="K75" s="67">
        <v>0</v>
      </c>
      <c r="L75" s="5"/>
      <c r="M75" s="5"/>
      <c r="N75" s="67">
        <v>1</v>
      </c>
      <c r="O75" s="5"/>
      <c r="P75" s="5"/>
      <c r="Q75" s="5"/>
      <c r="R75" s="23">
        <f>SUM(J75:Q75)</f>
        <v>1</v>
      </c>
      <c r="S75" s="23">
        <f>I75*R75</f>
        <v>0</v>
      </c>
      <c r="T75" s="23"/>
    </row>
    <row r="76" spans="1:20" s="17" customFormat="1" x14ac:dyDescent="0.25">
      <c r="A76" s="168" t="s">
        <v>90</v>
      </c>
      <c r="B76" s="169"/>
      <c r="C76" s="169"/>
      <c r="D76" s="169"/>
      <c r="E76" s="169"/>
      <c r="F76" s="169"/>
      <c r="G76" s="169"/>
      <c r="H76" s="170"/>
      <c r="I76" s="21">
        <v>52.42</v>
      </c>
      <c r="J76" s="21">
        <f>SUM(J77)</f>
        <v>0</v>
      </c>
      <c r="K76" s="21">
        <f t="shared" ref="K76:Q76" si="24">SUM(K77)</f>
        <v>0</v>
      </c>
      <c r="L76" s="21">
        <f t="shared" si="24"/>
        <v>0</v>
      </c>
      <c r="M76" s="21">
        <f t="shared" si="24"/>
        <v>0</v>
      </c>
      <c r="N76" s="21">
        <f t="shared" si="24"/>
        <v>0</v>
      </c>
      <c r="O76" s="21">
        <f t="shared" si="24"/>
        <v>0</v>
      </c>
      <c r="P76" s="21">
        <f t="shared" si="24"/>
        <v>0</v>
      </c>
      <c r="Q76" s="65">
        <f t="shared" si="24"/>
        <v>0</v>
      </c>
      <c r="R76" s="21">
        <f>SUM(J76:Q76)</f>
        <v>0</v>
      </c>
      <c r="S76" s="21">
        <f>I76*R76</f>
        <v>0</v>
      </c>
      <c r="T76" s="21"/>
    </row>
    <row r="77" spans="1:20" s="17" customFormat="1" ht="15.75" customHeight="1" outlineLevel="1" x14ac:dyDescent="0.25">
      <c r="A77" s="174" t="s">
        <v>91</v>
      </c>
      <c r="B77" s="175"/>
      <c r="C77" s="175"/>
      <c r="D77" s="175"/>
      <c r="E77" s="175"/>
      <c r="F77" s="175"/>
      <c r="G77" s="175"/>
      <c r="H77" s="176"/>
      <c r="I77" s="23"/>
      <c r="J77" s="5"/>
      <c r="K77" s="5"/>
      <c r="L77" s="5"/>
      <c r="M77" s="5"/>
      <c r="N77" s="5"/>
      <c r="O77" s="5"/>
      <c r="P77" s="5"/>
      <c r="Q77" s="5"/>
      <c r="R77" s="23">
        <f>SUM(J77:Q77)</f>
        <v>0</v>
      </c>
      <c r="S77" s="23">
        <f>I77*R77</f>
        <v>0</v>
      </c>
      <c r="T77" s="23"/>
    </row>
    <row r="78" spans="1:20" s="17" customFormat="1" ht="15.75" customHeight="1" x14ac:dyDescent="0.25">
      <c r="A78" s="168" t="s">
        <v>22</v>
      </c>
      <c r="B78" s="169"/>
      <c r="C78" s="169"/>
      <c r="D78" s="169"/>
      <c r="E78" s="169"/>
      <c r="F78" s="169"/>
      <c r="G78" s="169"/>
      <c r="H78" s="170"/>
      <c r="I78" s="18"/>
      <c r="J78" s="21">
        <f t="shared" ref="J78:S78" si="25">SUM(J76,J64,J53,J51,J48)</f>
        <v>149</v>
      </c>
      <c r="K78" s="21">
        <f t="shared" si="25"/>
        <v>200</v>
      </c>
      <c r="L78" s="21">
        <f t="shared" si="25"/>
        <v>56</v>
      </c>
      <c r="M78" s="21">
        <f t="shared" si="25"/>
        <v>231</v>
      </c>
      <c r="N78" s="21">
        <f t="shared" si="25"/>
        <v>319</v>
      </c>
      <c r="O78" s="21">
        <f t="shared" si="25"/>
        <v>0</v>
      </c>
      <c r="P78" s="21">
        <f t="shared" si="25"/>
        <v>240</v>
      </c>
      <c r="Q78" s="65">
        <f t="shared" ref="Q78" si="26">SUM(Q76,Q64,Q53,Q51,Q48)</f>
        <v>0</v>
      </c>
      <c r="R78" s="21">
        <f t="shared" si="25"/>
        <v>1195</v>
      </c>
      <c r="S78" s="21">
        <f t="shared" si="25"/>
        <v>147575.87</v>
      </c>
      <c r="T78" s="20"/>
    </row>
    <row r="79" spans="1:20" s="17" customFormat="1" ht="34.5" customHeight="1" x14ac:dyDescent="0.25">
      <c r="A79" s="162" t="s">
        <v>92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</row>
    <row r="80" spans="1:20" s="17" customFormat="1" x14ac:dyDescent="0.25">
      <c r="A80" s="168" t="s">
        <v>94</v>
      </c>
      <c r="B80" s="169"/>
      <c r="C80" s="169"/>
      <c r="D80" s="169"/>
      <c r="E80" s="169"/>
      <c r="F80" s="169"/>
      <c r="G80" s="169"/>
      <c r="H80" s="170"/>
      <c r="I80" s="54" t="s">
        <v>131</v>
      </c>
      <c r="J80" s="1"/>
      <c r="K80" s="1"/>
      <c r="L80" s="1"/>
      <c r="M80" s="1"/>
      <c r="N80" s="1"/>
      <c r="O80" s="1"/>
      <c r="P80" s="1"/>
      <c r="Q80" s="1"/>
      <c r="R80" s="21">
        <f>SUM(J80:Q80)</f>
        <v>0</v>
      </c>
      <c r="S80" s="21">
        <f>I80*R80</f>
        <v>0</v>
      </c>
      <c r="T80" s="21"/>
    </row>
    <row r="81" spans="1:38" s="17" customFormat="1" x14ac:dyDescent="0.25">
      <c r="A81" s="168" t="s">
        <v>95</v>
      </c>
      <c r="B81" s="169"/>
      <c r="C81" s="169"/>
      <c r="D81" s="169"/>
      <c r="E81" s="169"/>
      <c r="F81" s="169"/>
      <c r="G81" s="169"/>
      <c r="H81" s="170"/>
      <c r="I81" s="21">
        <v>108.61</v>
      </c>
      <c r="J81" s="1"/>
      <c r="K81" s="1"/>
      <c r="L81" s="1"/>
      <c r="M81" s="1"/>
      <c r="N81" s="1"/>
      <c r="O81" s="1"/>
      <c r="P81" s="1"/>
      <c r="Q81" s="1"/>
      <c r="R81" s="20">
        <f>SUM(J81:Q81)</f>
        <v>0</v>
      </c>
      <c r="S81" s="20">
        <f>I81*R81</f>
        <v>0</v>
      </c>
      <c r="T81" s="20"/>
    </row>
    <row r="82" spans="1:38" s="17" customFormat="1" ht="15.75" customHeight="1" x14ac:dyDescent="0.25">
      <c r="A82" s="168" t="s">
        <v>22</v>
      </c>
      <c r="B82" s="169"/>
      <c r="C82" s="169"/>
      <c r="D82" s="169"/>
      <c r="E82" s="169"/>
      <c r="F82" s="169"/>
      <c r="G82" s="169"/>
      <c r="H82" s="170"/>
      <c r="I82" s="18"/>
      <c r="J82" s="21">
        <f>SUM(J80:J81)</f>
        <v>0</v>
      </c>
      <c r="K82" s="21">
        <f t="shared" ref="K82:S82" si="27">SUM(K80:K81)</f>
        <v>0</v>
      </c>
      <c r="L82" s="21">
        <f t="shared" si="27"/>
        <v>0</v>
      </c>
      <c r="M82" s="21">
        <f t="shared" si="27"/>
        <v>0</v>
      </c>
      <c r="N82" s="21">
        <f t="shared" si="27"/>
        <v>0</v>
      </c>
      <c r="O82" s="21">
        <f t="shared" si="27"/>
        <v>0</v>
      </c>
      <c r="P82" s="21">
        <f t="shared" si="27"/>
        <v>0</v>
      </c>
      <c r="Q82" s="65">
        <f t="shared" ref="Q82" si="28">SUM(Q80:Q81)</f>
        <v>0</v>
      </c>
      <c r="R82" s="21">
        <f t="shared" si="27"/>
        <v>0</v>
      </c>
      <c r="S82" s="21">
        <f t="shared" si="27"/>
        <v>0</v>
      </c>
      <c r="T82" s="20"/>
    </row>
    <row r="83" spans="1:38" x14ac:dyDescent="0.25">
      <c r="A83" s="195" t="s">
        <v>13</v>
      </c>
      <c r="B83" s="195"/>
      <c r="C83" s="195"/>
      <c r="D83" s="195"/>
      <c r="E83" s="195"/>
      <c r="F83" s="195"/>
      <c r="G83" s="195"/>
      <c r="H83" s="195"/>
      <c r="I83" s="15"/>
      <c r="J83" s="15">
        <f t="shared" ref="J83:S83" si="29">SUM(J82,J78,J46,J33,J10)</f>
        <v>881</v>
      </c>
      <c r="K83" s="15">
        <f t="shared" si="29"/>
        <v>1195</v>
      </c>
      <c r="L83" s="15">
        <f t="shared" si="29"/>
        <v>655</v>
      </c>
      <c r="M83" s="15">
        <f t="shared" si="29"/>
        <v>1293</v>
      </c>
      <c r="N83" s="15">
        <f t="shared" si="29"/>
        <v>1924</v>
      </c>
      <c r="O83" s="15">
        <f t="shared" si="29"/>
        <v>0</v>
      </c>
      <c r="P83" s="15">
        <f t="shared" si="29"/>
        <v>1323</v>
      </c>
      <c r="Q83" s="70">
        <f t="shared" ref="Q83" si="30">SUM(Q82,Q78,Q46,Q33,Q10)</f>
        <v>0</v>
      </c>
      <c r="R83" s="15">
        <f t="shared" si="29"/>
        <v>7271</v>
      </c>
      <c r="S83" s="15">
        <f t="shared" si="29"/>
        <v>1612908.79</v>
      </c>
      <c r="T83" s="28"/>
    </row>
    <row r="85" spans="1:38" x14ac:dyDescent="0.2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</row>
    <row r="86" spans="1:38" x14ac:dyDescent="0.25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</row>
    <row r="87" spans="1:38" s="33" customFormat="1" x14ac:dyDescent="0.25">
      <c r="A87" s="11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31"/>
      <c r="R87" s="32"/>
      <c r="S87" s="32"/>
      <c r="T87" s="32"/>
    </row>
    <row r="88" spans="1:38" x14ac:dyDescent="0.25">
      <c r="A88" s="34"/>
      <c r="B88" s="35"/>
      <c r="C88" s="13"/>
      <c r="D88" s="16"/>
      <c r="E88" s="34"/>
      <c r="F88" s="34"/>
      <c r="G88" s="34"/>
      <c r="H88" s="13"/>
      <c r="I88" s="13"/>
      <c r="J88" s="13"/>
      <c r="K88" s="13"/>
      <c r="L88" s="13"/>
      <c r="M88" s="13"/>
      <c r="N88" s="13"/>
      <c r="O88" s="13"/>
      <c r="P88" s="36"/>
      <c r="Q88" s="36"/>
      <c r="R88" s="31"/>
      <c r="S88" s="31"/>
      <c r="T88" s="30"/>
    </row>
    <row r="89" spans="1:38" x14ac:dyDescent="0.25">
      <c r="A89" s="37" t="s">
        <v>142</v>
      </c>
      <c r="B89" s="37"/>
      <c r="C89" s="11"/>
      <c r="D89" s="131"/>
      <c r="E89" s="134"/>
      <c r="F89" s="134"/>
      <c r="G89" s="134"/>
      <c r="H89" s="134"/>
      <c r="I89" s="134"/>
      <c r="J89" s="142" t="s">
        <v>138</v>
      </c>
      <c r="K89" s="141"/>
      <c r="L89" s="141" t="s">
        <v>147</v>
      </c>
      <c r="M89" s="141"/>
      <c r="N89" s="141"/>
      <c r="O89" s="141"/>
      <c r="P89" s="30"/>
      <c r="Q89" s="30"/>
      <c r="R89" s="30"/>
      <c r="S89" s="31"/>
      <c r="T89" s="30"/>
      <c r="U89" s="12"/>
      <c r="V89" s="12"/>
      <c r="W89" s="12"/>
      <c r="AJ89" s="39"/>
      <c r="AK89" s="39"/>
      <c r="AL89" s="39"/>
    </row>
    <row r="90" spans="1:38" s="40" customFormat="1" ht="18.75" x14ac:dyDescent="0.25">
      <c r="A90" s="139"/>
      <c r="B90" s="41"/>
      <c r="C90" s="41"/>
      <c r="D90" s="41"/>
      <c r="E90" s="41"/>
      <c r="F90" s="41"/>
      <c r="G90" s="192"/>
      <c r="H90" s="192"/>
      <c r="I90" s="140"/>
      <c r="J90" s="46" t="s">
        <v>144</v>
      </c>
      <c r="K90" s="46"/>
      <c r="L90" s="41"/>
      <c r="M90" s="41" t="s">
        <v>143</v>
      </c>
      <c r="N90" s="139"/>
      <c r="O90" s="139"/>
      <c r="P90" s="41"/>
      <c r="Q90" s="44"/>
      <c r="R90" s="46"/>
      <c r="S90" s="45"/>
      <c r="T90" s="46"/>
    </row>
    <row r="91" spans="1:38" x14ac:dyDescent="0.25">
      <c r="A91" s="133" t="s">
        <v>139</v>
      </c>
      <c r="B91" s="136" t="s">
        <v>140</v>
      </c>
      <c r="C91" s="1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36"/>
      <c r="Q91" s="36"/>
      <c r="R91" s="31"/>
      <c r="S91" s="31"/>
      <c r="T91" s="30"/>
    </row>
    <row r="92" spans="1:38" x14ac:dyDescent="0.25">
      <c r="A92" s="13"/>
      <c r="B92" s="4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6"/>
      <c r="Q92" s="36"/>
      <c r="R92" s="31"/>
      <c r="S92" s="31"/>
      <c r="T92" s="30"/>
      <c r="U92" s="12"/>
      <c r="V92" s="12"/>
      <c r="W92" s="12"/>
      <c r="AJ92" s="39"/>
      <c r="AK92" s="39"/>
      <c r="AL92" s="39"/>
    </row>
    <row r="93" spans="1:38" x14ac:dyDescent="0.25">
      <c r="A93" s="50"/>
      <c r="B93" s="11"/>
      <c r="C93" s="1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36"/>
      <c r="Q93" s="36"/>
      <c r="R93" s="31"/>
      <c r="S93" s="31"/>
      <c r="T93" s="30"/>
      <c r="U93" s="12"/>
      <c r="V93" s="12"/>
      <c r="W93" s="12"/>
      <c r="AJ93" s="39"/>
      <c r="AK93" s="39"/>
      <c r="AL93" s="39"/>
    </row>
    <row r="94" spans="1:38" x14ac:dyDescent="0.25">
      <c r="A94" s="13"/>
      <c r="B94" s="4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36"/>
      <c r="Q94" s="36"/>
      <c r="R94" s="31"/>
      <c r="S94" s="31"/>
      <c r="T94" s="30"/>
      <c r="U94" s="12"/>
      <c r="V94" s="12"/>
      <c r="W94" s="12"/>
      <c r="AJ94" s="39"/>
      <c r="AK94" s="39"/>
      <c r="AL94" s="39"/>
    </row>
    <row r="95" spans="1:38" x14ac:dyDescent="0.25">
      <c r="A95" s="38"/>
      <c r="B95" s="1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1"/>
      <c r="T95" s="30"/>
      <c r="U95" s="12"/>
      <c r="V95" s="12"/>
      <c r="W95" s="12"/>
      <c r="AJ95" s="39"/>
      <c r="AK95" s="39"/>
      <c r="AL95" s="39"/>
    </row>
    <row r="96" spans="1:38" s="40" customFormat="1" ht="18.75" x14ac:dyDescent="0.25">
      <c r="A96" s="51"/>
      <c r="B96" s="44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139"/>
      <c r="Q96" s="52"/>
      <c r="R96" s="46"/>
      <c r="S96" s="45"/>
      <c r="T96" s="46"/>
      <c r="AJ96" s="53"/>
      <c r="AK96" s="53"/>
      <c r="AL96" s="53"/>
    </row>
    <row r="97" spans="1:38" x14ac:dyDescent="0.25">
      <c r="A97" s="11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  <c r="Q97" s="31"/>
      <c r="R97" s="31"/>
      <c r="S97" s="31"/>
      <c r="T97" s="30"/>
      <c r="AJ97" s="39"/>
      <c r="AK97" s="39"/>
      <c r="AL97" s="39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29"/>
      <c r="J98" s="30"/>
      <c r="K98" s="30"/>
      <c r="L98" s="30"/>
      <c r="M98" s="30"/>
      <c r="N98" s="30"/>
      <c r="O98" s="30"/>
      <c r="P98" s="30"/>
      <c r="Q98" s="30"/>
      <c r="R98" s="31"/>
      <c r="S98" s="31"/>
      <c r="T98" s="30"/>
    </row>
  </sheetData>
  <sheetProtection sheet="1" objects="1" scenarios="1"/>
  <mergeCells count="91">
    <mergeCell ref="A80:H80"/>
    <mergeCell ref="A72:H72"/>
    <mergeCell ref="A71:H71"/>
    <mergeCell ref="A70:H70"/>
    <mergeCell ref="A69:H69"/>
    <mergeCell ref="A78:H78"/>
    <mergeCell ref="A77:H77"/>
    <mergeCell ref="A76:H76"/>
    <mergeCell ref="A75:H75"/>
    <mergeCell ref="A74:H74"/>
    <mergeCell ref="A79:T79"/>
    <mergeCell ref="A62:H62"/>
    <mergeCell ref="A73:H73"/>
    <mergeCell ref="A61:H61"/>
    <mergeCell ref="A57:H57"/>
    <mergeCell ref="A56:H56"/>
    <mergeCell ref="A68:H68"/>
    <mergeCell ref="A67:H67"/>
    <mergeCell ref="A66:H66"/>
    <mergeCell ref="A65:H65"/>
    <mergeCell ref="A64:H64"/>
    <mergeCell ref="A63:H63"/>
    <mergeCell ref="A60:H60"/>
    <mergeCell ref="A59:H59"/>
    <mergeCell ref="A58:H58"/>
    <mergeCell ref="A1:T1"/>
    <mergeCell ref="A49:H49"/>
    <mergeCell ref="A48:H48"/>
    <mergeCell ref="A31:H31"/>
    <mergeCell ref="A21:H21"/>
    <mergeCell ref="A14:H14"/>
    <mergeCell ref="A15:H15"/>
    <mergeCell ref="A16:H16"/>
    <mergeCell ref="A17:H17"/>
    <mergeCell ref="A30:H30"/>
    <mergeCell ref="A22:H22"/>
    <mergeCell ref="A23:H23"/>
    <mergeCell ref="A24:H24"/>
    <mergeCell ref="A35:H35"/>
    <mergeCell ref="A32:H32"/>
    <mergeCell ref="A28:H28"/>
    <mergeCell ref="A40:H40"/>
    <mergeCell ref="A39:H39"/>
    <mergeCell ref="A38:H38"/>
    <mergeCell ref="A50:H50"/>
    <mergeCell ref="A47:T47"/>
    <mergeCell ref="A45:H45"/>
    <mergeCell ref="A44:H44"/>
    <mergeCell ref="A46:H46"/>
    <mergeCell ref="A42:H42"/>
    <mergeCell ref="A41:H41"/>
    <mergeCell ref="A55:H55"/>
    <mergeCell ref="A54:H54"/>
    <mergeCell ref="A53:H53"/>
    <mergeCell ref="A52:H52"/>
    <mergeCell ref="A51:H51"/>
    <mergeCell ref="A86:T86"/>
    <mergeCell ref="A83:H83"/>
    <mergeCell ref="A85:T85"/>
    <mergeCell ref="A82:H82"/>
    <mergeCell ref="A81:H81"/>
    <mergeCell ref="A26:H26"/>
    <mergeCell ref="A27:H27"/>
    <mergeCell ref="J3:Q3"/>
    <mergeCell ref="A18:H18"/>
    <mergeCell ref="A19:H19"/>
    <mergeCell ref="A6:H6"/>
    <mergeCell ref="A7:H7"/>
    <mergeCell ref="A8:H8"/>
    <mergeCell ref="A9:H9"/>
    <mergeCell ref="A10:H10"/>
    <mergeCell ref="A12:H12"/>
    <mergeCell ref="A13:H13"/>
    <mergeCell ref="A11:T11"/>
    <mergeCell ref="A20:H20"/>
    <mergeCell ref="G90:H90"/>
    <mergeCell ref="A5:T5"/>
    <mergeCell ref="A2:H4"/>
    <mergeCell ref="I2:I4"/>
    <mergeCell ref="J2:N2"/>
    <mergeCell ref="O2:Q2"/>
    <mergeCell ref="R2:R3"/>
    <mergeCell ref="S2:S3"/>
    <mergeCell ref="T2:T3"/>
    <mergeCell ref="A33:H33"/>
    <mergeCell ref="A34:T34"/>
    <mergeCell ref="A43:H43"/>
    <mergeCell ref="A37:H37"/>
    <mergeCell ref="A36:H36"/>
    <mergeCell ref="A25:H25"/>
    <mergeCell ref="A29:H29"/>
  </mergeCells>
  <pageMargins left="0.82677165354330717" right="0.23622047244094491" top="0.35433070866141736" bottom="0.35433070866141736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Стационар</vt:lpstr>
      <vt:lpstr>стационар сопр</vt:lpstr>
      <vt:lpstr>полустационар сопр</vt:lpstr>
      <vt:lpstr>полустационар</vt:lpstr>
      <vt:lpstr>'полустационар сопр'!Область_печати</vt:lpstr>
      <vt:lpstr>'стационар сопр'!Область_печати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2023-07-11T05:37:19Z</dcterms:modified>
</cp:coreProperties>
</file>